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swgov-my.sharepoint.com/personal/maria_tortura_ipart_nsw_gov_au/Documents/Desktop/"/>
    </mc:Choice>
  </mc:AlternateContent>
  <xr:revisionPtr revIDLastSave="0" documentId="8_{93299C0D-DE91-4DFE-9CE6-F0977D1BEE5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Cover" sheetId="12" r:id="rId1"/>
    <sheet name="Journal" sheetId="11" state="hidden" r:id="rId2"/>
    <sheet name="Inputs" sheetId="17" r:id="rId3"/>
    <sheet name="Results" sheetId="35" r:id="rId4"/>
    <sheet name="LRMC - Linear" sheetId="14" r:id="rId5"/>
    <sheet name="LRMC - Spare Capacity Ignored" sheetId="31" r:id="rId6"/>
    <sheet name="LRMC - Spare Capacity Counted" sheetId="30" r:id="rId7"/>
    <sheet name="Demand Supply Chart" sheetId="37" r:id="rId8"/>
    <sheet name="Chart Calculations" sheetId="36" r:id="rId9"/>
  </sheets>
  <externalReferences>
    <externalReference r:id="rId10"/>
  </externalReferences>
  <definedNames>
    <definedName name="d">#REF!</definedName>
    <definedName name="demand_yr0">#REF!</definedName>
    <definedName name="demand0">[1]common!$C$10</definedName>
    <definedName name="DemandYear0">Inputs!$G$27</definedName>
    <definedName name="DiscountRate">Inputs!$G$17</definedName>
    <definedName name="exist_cap">#REF!</definedName>
    <definedName name="ExistingNetworkCapacity">Inputs!$G$29</definedName>
    <definedName name="Intercept">Inputs!$G$25</definedName>
    <definedName name="No">#REF!</definedName>
    <definedName name="_xlnm.Print_Area" localSheetId="0">Cover!$A$1:$D$41</definedName>
    <definedName name="TurveyShockFactor">Inputs!$G$19</definedName>
    <definedName name="u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4" l="1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17" i="30"/>
  <c r="N17" i="30" s="1"/>
  <c r="K17" i="31"/>
  <c r="N17" i="31" s="1"/>
  <c r="K23" i="14"/>
  <c r="K22" i="14"/>
  <c r="K21" i="14"/>
  <c r="K20" i="14"/>
  <c r="K19" i="14"/>
  <c r="K18" i="14"/>
  <c r="K17" i="14"/>
  <c r="K16" i="14"/>
  <c r="C7" i="36" l="1"/>
  <c r="C11" i="36" s="1"/>
  <c r="G7" i="36"/>
  <c r="D42" i="36" l="1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G12" i="36"/>
  <c r="H12" i="36" s="1"/>
  <c r="I12" i="36" s="1"/>
  <c r="CZ34" i="36" l="1"/>
  <c r="CR34" i="36"/>
  <c r="CJ34" i="36"/>
  <c r="CB34" i="36"/>
  <c r="BT34" i="36"/>
  <c r="BL34" i="36"/>
  <c r="BD34" i="36"/>
  <c r="AV34" i="36"/>
  <c r="AN34" i="36"/>
  <c r="AF34" i="36"/>
  <c r="X34" i="36"/>
  <c r="P34" i="36"/>
  <c r="H34" i="36"/>
  <c r="CW34" i="36"/>
  <c r="CO34" i="36"/>
  <c r="CG34" i="36"/>
  <c r="BY34" i="36"/>
  <c r="BQ34" i="36"/>
  <c r="BI34" i="36"/>
  <c r="BA34" i="36"/>
  <c r="AS34" i="36"/>
  <c r="AK34" i="36"/>
  <c r="AC34" i="36"/>
  <c r="U34" i="36"/>
  <c r="M34" i="36"/>
  <c r="CV34" i="36"/>
  <c r="CN34" i="36"/>
  <c r="CF34" i="36"/>
  <c r="BX34" i="36"/>
  <c r="BP34" i="36"/>
  <c r="BH34" i="36"/>
  <c r="AZ34" i="36"/>
  <c r="AR34" i="36"/>
  <c r="AJ34" i="36"/>
  <c r="AB34" i="36"/>
  <c r="T34" i="36"/>
  <c r="L34" i="36"/>
  <c r="CT34" i="36"/>
  <c r="CH34" i="36"/>
  <c r="BU34" i="36"/>
  <c r="BG34" i="36"/>
  <c r="AU34" i="36"/>
  <c r="AH34" i="36"/>
  <c r="V34" i="36"/>
  <c r="I34" i="36"/>
  <c r="CP34" i="36"/>
  <c r="CC34" i="36"/>
  <c r="BO34" i="36"/>
  <c r="BC34" i="36"/>
  <c r="AP34" i="36"/>
  <c r="AD34" i="36"/>
  <c r="Q34" i="36"/>
  <c r="DA34" i="36"/>
  <c r="CM34" i="36"/>
  <c r="CA34" i="36"/>
  <c r="BN34" i="36"/>
  <c r="BB34" i="36"/>
  <c r="AO34" i="36"/>
  <c r="AA34" i="36"/>
  <c r="O34" i="36"/>
  <c r="CX34" i="36"/>
  <c r="CD34" i="36"/>
  <c r="BJ34" i="36"/>
  <c r="AM34" i="36"/>
  <c r="S34" i="36"/>
  <c r="CQ34" i="36"/>
  <c r="BV34" i="36"/>
  <c r="AY34" i="36"/>
  <c r="AG34" i="36"/>
  <c r="K34" i="36"/>
  <c r="CL34" i="36"/>
  <c r="BS34" i="36"/>
  <c r="AX34" i="36"/>
  <c r="AE34" i="36"/>
  <c r="J34" i="36"/>
  <c r="CU34" i="36"/>
  <c r="BM34" i="36"/>
  <c r="AI34" i="36"/>
  <c r="CS34" i="36"/>
  <c r="BK34" i="36"/>
  <c r="Z34" i="36"/>
  <c r="CK34" i="36"/>
  <c r="BF34" i="36"/>
  <c r="Y34" i="36"/>
  <c r="CI34" i="36"/>
  <c r="BE34" i="36"/>
  <c r="W34" i="36"/>
  <c r="CE34" i="36"/>
  <c r="AW34" i="36"/>
  <c r="R34" i="36"/>
  <c r="BZ34" i="36"/>
  <c r="AT34" i="36"/>
  <c r="N34" i="36"/>
  <c r="BW34" i="36"/>
  <c r="AQ34" i="36"/>
  <c r="G34" i="36"/>
  <c r="CY34" i="36"/>
  <c r="BR34" i="36"/>
  <c r="AL34" i="36"/>
  <c r="F34" i="36"/>
  <c r="DA42" i="36"/>
  <c r="CS42" i="36"/>
  <c r="CK42" i="36"/>
  <c r="CC42" i="36"/>
  <c r="BU42" i="36"/>
  <c r="BM42" i="36"/>
  <c r="BE42" i="36"/>
  <c r="AW42" i="36"/>
  <c r="AO42" i="36"/>
  <c r="AG42" i="36"/>
  <c r="Y42" i="36"/>
  <c r="Q42" i="36"/>
  <c r="I42" i="36"/>
  <c r="CZ42" i="36"/>
  <c r="CR42" i="36"/>
  <c r="CJ42" i="36"/>
  <c r="CB42" i="36"/>
  <c r="BT42" i="36"/>
  <c r="BL42" i="36"/>
  <c r="BD42" i="36"/>
  <c r="AV42" i="36"/>
  <c r="AN42" i="36"/>
  <c r="AF42" i="36"/>
  <c r="X42" i="36"/>
  <c r="P42" i="36"/>
  <c r="H42" i="36"/>
  <c r="CY42" i="36"/>
  <c r="CQ42" i="36"/>
  <c r="CI42" i="36"/>
  <c r="CA42" i="36"/>
  <c r="BS42" i="36"/>
  <c r="BK42" i="36"/>
  <c r="BC42" i="36"/>
  <c r="AU42" i="36"/>
  <c r="AM42" i="36"/>
  <c r="AE42" i="36"/>
  <c r="W42" i="36"/>
  <c r="O42" i="36"/>
  <c r="G42" i="36"/>
  <c r="CX42" i="36"/>
  <c r="CP42" i="36"/>
  <c r="CH42" i="36"/>
  <c r="BZ42" i="36"/>
  <c r="BR42" i="36"/>
  <c r="BJ42" i="36"/>
  <c r="BB42" i="36"/>
  <c r="AT42" i="36"/>
  <c r="AL42" i="36"/>
  <c r="AD42" i="36"/>
  <c r="V42" i="36"/>
  <c r="N42" i="36"/>
  <c r="F42" i="36"/>
  <c r="CW42" i="36"/>
  <c r="CO42" i="36"/>
  <c r="CG42" i="36"/>
  <c r="BY42" i="36"/>
  <c r="BQ42" i="36"/>
  <c r="BI42" i="36"/>
  <c r="BA42" i="36"/>
  <c r="AS42" i="36"/>
  <c r="AK42" i="36"/>
  <c r="AC42" i="36"/>
  <c r="U42" i="36"/>
  <c r="M42" i="36"/>
  <c r="CV42" i="36"/>
  <c r="CN42" i="36"/>
  <c r="CF42" i="36"/>
  <c r="BX42" i="36"/>
  <c r="BP42" i="36"/>
  <c r="BH42" i="36"/>
  <c r="AZ42" i="36"/>
  <c r="AR42" i="36"/>
  <c r="AJ42" i="36"/>
  <c r="AB42" i="36"/>
  <c r="T42" i="36"/>
  <c r="L42" i="36"/>
  <c r="CU42" i="36"/>
  <c r="CM42" i="36"/>
  <c r="CE42" i="36"/>
  <c r="BW42" i="36"/>
  <c r="BO42" i="36"/>
  <c r="BG42" i="36"/>
  <c r="AY42" i="36"/>
  <c r="AQ42" i="36"/>
  <c r="AI42" i="36"/>
  <c r="AA42" i="36"/>
  <c r="S42" i="36"/>
  <c r="K42" i="36"/>
  <c r="CD42" i="36"/>
  <c r="R42" i="36"/>
  <c r="BF42" i="36"/>
  <c r="AX42" i="36"/>
  <c r="BV42" i="36"/>
  <c r="AH42" i="36"/>
  <c r="Z42" i="36"/>
  <c r="CT42" i="36"/>
  <c r="BN42" i="36"/>
  <c r="J42" i="36"/>
  <c r="CL42" i="36"/>
  <c r="AP42" i="36"/>
  <c r="DA36" i="36"/>
  <c r="CY36" i="36"/>
  <c r="CQ36" i="36"/>
  <c r="CI36" i="36"/>
  <c r="CA36" i="36"/>
  <c r="BS36" i="36"/>
  <c r="BK36" i="36"/>
  <c r="BC36" i="36"/>
  <c r="CX36" i="36"/>
  <c r="CP36" i="36"/>
  <c r="CH36" i="36"/>
  <c r="BZ36" i="36"/>
  <c r="BR36" i="36"/>
  <c r="BJ36" i="36"/>
  <c r="BB36" i="36"/>
  <c r="AT36" i="36"/>
  <c r="AL36" i="36"/>
  <c r="AD36" i="36"/>
  <c r="CW36" i="36"/>
  <c r="CO36" i="36"/>
  <c r="CU36" i="36"/>
  <c r="CM36" i="36"/>
  <c r="CE36" i="36"/>
  <c r="BW36" i="36"/>
  <c r="BO36" i="36"/>
  <c r="BG36" i="36"/>
  <c r="AY36" i="36"/>
  <c r="AQ36" i="36"/>
  <c r="AI36" i="36"/>
  <c r="AA36" i="36"/>
  <c r="CS36" i="36"/>
  <c r="CD36" i="36"/>
  <c r="BQ36" i="36"/>
  <c r="BE36" i="36"/>
  <c r="AS36" i="36"/>
  <c r="AH36" i="36"/>
  <c r="X36" i="36"/>
  <c r="P36" i="36"/>
  <c r="H36" i="36"/>
  <c r="CL36" i="36"/>
  <c r="BY36" i="36"/>
  <c r="BM36" i="36"/>
  <c r="AZ36" i="36"/>
  <c r="AO36" i="36"/>
  <c r="AE36" i="36"/>
  <c r="U36" i="36"/>
  <c r="M36" i="36"/>
  <c r="CK36" i="36"/>
  <c r="BX36" i="36"/>
  <c r="BL36" i="36"/>
  <c r="AX36" i="36"/>
  <c r="AN36" i="36"/>
  <c r="AC36" i="36"/>
  <c r="T36" i="36"/>
  <c r="L36" i="36"/>
  <c r="CF36" i="36"/>
  <c r="BI36" i="36"/>
  <c r="AR36" i="36"/>
  <c r="Z36" i="36"/>
  <c r="N36" i="36"/>
  <c r="CT36" i="36"/>
  <c r="BV36" i="36"/>
  <c r="BD36" i="36"/>
  <c r="AK36" i="36"/>
  <c r="V36" i="36"/>
  <c r="I36" i="36"/>
  <c r="CR36" i="36"/>
  <c r="BU36" i="36"/>
  <c r="BA36" i="36"/>
  <c r="AJ36" i="36"/>
  <c r="S36" i="36"/>
  <c r="G36" i="36"/>
  <c r="CG36" i="36"/>
  <c r="AW36" i="36"/>
  <c r="Y36" i="36"/>
  <c r="BT36" i="36"/>
  <c r="AP36" i="36"/>
  <c r="Q36" i="36"/>
  <c r="CZ36" i="36"/>
  <c r="BP36" i="36"/>
  <c r="AM36" i="36"/>
  <c r="O36" i="36"/>
  <c r="CC36" i="36"/>
  <c r="AF36" i="36"/>
  <c r="CB36" i="36"/>
  <c r="AB36" i="36"/>
  <c r="BN36" i="36"/>
  <c r="W36" i="36"/>
  <c r="BH36" i="36"/>
  <c r="R36" i="36"/>
  <c r="BF36" i="36"/>
  <c r="K36" i="36"/>
  <c r="CV36" i="36"/>
  <c r="AV36" i="36"/>
  <c r="J36" i="36"/>
  <c r="CN36" i="36"/>
  <c r="AU36" i="36"/>
  <c r="F36" i="36"/>
  <c r="CJ36" i="36"/>
  <c r="AG36" i="36"/>
  <c r="CU29" i="36"/>
  <c r="CM29" i="36"/>
  <c r="CE29" i="36"/>
  <c r="BW29" i="36"/>
  <c r="BO29" i="36"/>
  <c r="BG29" i="36"/>
  <c r="AY29" i="36"/>
  <c r="AQ29" i="36"/>
  <c r="AI29" i="36"/>
  <c r="AA29" i="36"/>
  <c r="S29" i="36"/>
  <c r="K29" i="36"/>
  <c r="CY29" i="36"/>
  <c r="CQ29" i="36"/>
  <c r="CI29" i="36"/>
  <c r="CA29" i="36"/>
  <c r="BS29" i="36"/>
  <c r="BK29" i="36"/>
  <c r="BC29" i="36"/>
  <c r="AU29" i="36"/>
  <c r="CX29" i="36"/>
  <c r="CN29" i="36"/>
  <c r="CC29" i="36"/>
  <c r="BR29" i="36"/>
  <c r="BH29" i="36"/>
  <c r="AW29" i="36"/>
  <c r="AM29" i="36"/>
  <c r="AD29" i="36"/>
  <c r="U29" i="36"/>
  <c r="L29" i="36"/>
  <c r="CT29" i="36"/>
  <c r="CJ29" i="36"/>
  <c r="BY29" i="36"/>
  <c r="BN29" i="36"/>
  <c r="BD29" i="36"/>
  <c r="AS29" i="36"/>
  <c r="AJ29" i="36"/>
  <c r="Z29" i="36"/>
  <c r="Q29" i="36"/>
  <c r="H29" i="36"/>
  <c r="CS29" i="36"/>
  <c r="CH29" i="36"/>
  <c r="BX29" i="36"/>
  <c r="BM29" i="36"/>
  <c r="BB29" i="36"/>
  <c r="AR29" i="36"/>
  <c r="AH29" i="36"/>
  <c r="Y29" i="36"/>
  <c r="P29" i="36"/>
  <c r="G29" i="36"/>
  <c r="CP29" i="36"/>
  <c r="BZ29" i="36"/>
  <c r="BI29" i="36"/>
  <c r="AP29" i="36"/>
  <c r="AC29" i="36"/>
  <c r="N29" i="36"/>
  <c r="CO29" i="36"/>
  <c r="BV29" i="36"/>
  <c r="BF29" i="36"/>
  <c r="AO29" i="36"/>
  <c r="AB29" i="36"/>
  <c r="M29" i="36"/>
  <c r="CL29" i="36"/>
  <c r="BU29" i="36"/>
  <c r="BE29" i="36"/>
  <c r="AN29" i="36"/>
  <c r="X29" i="36"/>
  <c r="J29" i="36"/>
  <c r="DA29" i="36"/>
  <c r="CK29" i="36"/>
  <c r="BT29" i="36"/>
  <c r="BA29" i="36"/>
  <c r="AL29" i="36"/>
  <c r="W29" i="36"/>
  <c r="I29" i="36"/>
  <c r="CZ29" i="36"/>
  <c r="CG29" i="36"/>
  <c r="BQ29" i="36"/>
  <c r="AZ29" i="36"/>
  <c r="AK29" i="36"/>
  <c r="V29" i="36"/>
  <c r="F29" i="36"/>
  <c r="CW29" i="36"/>
  <c r="CF29" i="36"/>
  <c r="BP29" i="36"/>
  <c r="AX29" i="36"/>
  <c r="AG29" i="36"/>
  <c r="T29" i="36"/>
  <c r="CB29" i="36"/>
  <c r="AE29" i="36"/>
  <c r="CV29" i="36"/>
  <c r="CD29" i="36"/>
  <c r="BL29" i="36"/>
  <c r="AV29" i="36"/>
  <c r="AF29" i="36"/>
  <c r="R29" i="36"/>
  <c r="CR29" i="36"/>
  <c r="BJ29" i="36"/>
  <c r="AT29" i="36"/>
  <c r="O29" i="36"/>
  <c r="CW37" i="36"/>
  <c r="CO37" i="36"/>
  <c r="CG37" i="36"/>
  <c r="BY37" i="36"/>
  <c r="BQ37" i="36"/>
  <c r="BI37" i="36"/>
  <c r="BA37" i="36"/>
  <c r="AS37" i="36"/>
  <c r="AK37" i="36"/>
  <c r="AC37" i="36"/>
  <c r="U37" i="36"/>
  <c r="M37" i="36"/>
  <c r="CU37" i="36"/>
  <c r="CM37" i="36"/>
  <c r="CE37" i="36"/>
  <c r="BW37" i="36"/>
  <c r="BO37" i="36"/>
  <c r="BG37" i="36"/>
  <c r="AY37" i="36"/>
  <c r="AQ37" i="36"/>
  <c r="AI37" i="36"/>
  <c r="AA37" i="36"/>
  <c r="S37" i="36"/>
  <c r="K37" i="36"/>
  <c r="CT37" i="36"/>
  <c r="CL37" i="36"/>
  <c r="CD37" i="36"/>
  <c r="BV37" i="36"/>
  <c r="BN37" i="36"/>
  <c r="BF37" i="36"/>
  <c r="AX37" i="36"/>
  <c r="AP37" i="36"/>
  <c r="AH37" i="36"/>
  <c r="Z37" i="36"/>
  <c r="R37" i="36"/>
  <c r="J37" i="36"/>
  <c r="DA37" i="36"/>
  <c r="CS37" i="36"/>
  <c r="CK37" i="36"/>
  <c r="CC37" i="36"/>
  <c r="BU37" i="36"/>
  <c r="BM37" i="36"/>
  <c r="BE37" i="36"/>
  <c r="AW37" i="36"/>
  <c r="AO37" i="36"/>
  <c r="AG37" i="36"/>
  <c r="Y37" i="36"/>
  <c r="Q37" i="36"/>
  <c r="I37" i="36"/>
  <c r="CY37" i="36"/>
  <c r="CQ37" i="36"/>
  <c r="CI37" i="36"/>
  <c r="CA37" i="36"/>
  <c r="BS37" i="36"/>
  <c r="BK37" i="36"/>
  <c r="BC37" i="36"/>
  <c r="AU37" i="36"/>
  <c r="AM37" i="36"/>
  <c r="AE37" i="36"/>
  <c r="W37" i="36"/>
  <c r="O37" i="36"/>
  <c r="G37" i="36"/>
  <c r="CX37" i="36"/>
  <c r="CB37" i="36"/>
  <c r="BH37" i="36"/>
  <c r="AL37" i="36"/>
  <c r="P37" i="36"/>
  <c r="CP37" i="36"/>
  <c r="BT37" i="36"/>
  <c r="AZ37" i="36"/>
  <c r="AD37" i="36"/>
  <c r="H37" i="36"/>
  <c r="CN37" i="36"/>
  <c r="BR37" i="36"/>
  <c r="AV37" i="36"/>
  <c r="AB37" i="36"/>
  <c r="F37" i="36"/>
  <c r="BZ37" i="36"/>
  <c r="AR37" i="36"/>
  <c r="L37" i="36"/>
  <c r="CV37" i="36"/>
  <c r="BL37" i="36"/>
  <c r="AF37" i="36"/>
  <c r="CR37" i="36"/>
  <c r="BJ37" i="36"/>
  <c r="X37" i="36"/>
  <c r="CH37" i="36"/>
  <c r="AJ37" i="36"/>
  <c r="BP37" i="36"/>
  <c r="N37" i="36"/>
  <c r="BD37" i="36"/>
  <c r="BB37" i="36"/>
  <c r="AT37" i="36"/>
  <c r="AN37" i="36"/>
  <c r="V37" i="36"/>
  <c r="CZ37" i="36"/>
  <c r="T37" i="36"/>
  <c r="CJ37" i="36"/>
  <c r="CF37" i="36"/>
  <c r="BX37" i="36"/>
  <c r="CV35" i="36"/>
  <c r="CN35" i="36"/>
  <c r="CF35" i="36"/>
  <c r="BX35" i="36"/>
  <c r="BP35" i="36"/>
  <c r="BH35" i="36"/>
  <c r="AZ35" i="36"/>
  <c r="AR35" i="36"/>
  <c r="AJ35" i="36"/>
  <c r="AB35" i="36"/>
  <c r="T35" i="36"/>
  <c r="L35" i="36"/>
  <c r="DA35" i="36"/>
  <c r="CS35" i="36"/>
  <c r="CK35" i="36"/>
  <c r="CC35" i="36"/>
  <c r="BU35" i="36"/>
  <c r="BM35" i="36"/>
  <c r="BE35" i="36"/>
  <c r="AW35" i="36"/>
  <c r="AO35" i="36"/>
  <c r="AG35" i="36"/>
  <c r="Y35" i="36"/>
  <c r="Q35" i="36"/>
  <c r="I35" i="36"/>
  <c r="CZ35" i="36"/>
  <c r="CR35" i="36"/>
  <c r="CJ35" i="36"/>
  <c r="CB35" i="36"/>
  <c r="BT35" i="36"/>
  <c r="BL35" i="36"/>
  <c r="BD35" i="36"/>
  <c r="AV35" i="36"/>
  <c r="AN35" i="36"/>
  <c r="AF35" i="36"/>
  <c r="X35" i="36"/>
  <c r="P35" i="36"/>
  <c r="H35" i="36"/>
  <c r="CW35" i="36"/>
  <c r="CI35" i="36"/>
  <c r="BW35" i="36"/>
  <c r="BJ35" i="36"/>
  <c r="AX35" i="36"/>
  <c r="AK35" i="36"/>
  <c r="W35" i="36"/>
  <c r="K35" i="36"/>
  <c r="CQ35" i="36"/>
  <c r="CE35" i="36"/>
  <c r="BR35" i="36"/>
  <c r="BF35" i="36"/>
  <c r="AS35" i="36"/>
  <c r="AE35" i="36"/>
  <c r="S35" i="36"/>
  <c r="F35" i="36"/>
  <c r="CP35" i="36"/>
  <c r="CD35" i="36"/>
  <c r="BQ35" i="36"/>
  <c r="BC35" i="36"/>
  <c r="AQ35" i="36"/>
  <c r="AD35" i="36"/>
  <c r="R35" i="36"/>
  <c r="CY35" i="36"/>
  <c r="CG35" i="36"/>
  <c r="BK35" i="36"/>
  <c r="AP35" i="36"/>
  <c r="V35" i="36"/>
  <c r="CT35" i="36"/>
  <c r="BY35" i="36"/>
  <c r="BB35" i="36"/>
  <c r="AI35" i="36"/>
  <c r="N35" i="36"/>
  <c r="CO35" i="36"/>
  <c r="BV35" i="36"/>
  <c r="BA35" i="36"/>
  <c r="AH35" i="36"/>
  <c r="M35" i="36"/>
  <c r="CU35" i="36"/>
  <c r="BN35" i="36"/>
  <c r="AC35" i="36"/>
  <c r="CM35" i="36"/>
  <c r="BI35" i="36"/>
  <c r="AA35" i="36"/>
  <c r="CL35" i="36"/>
  <c r="BG35" i="36"/>
  <c r="Z35" i="36"/>
  <c r="CH35" i="36"/>
  <c r="AY35" i="36"/>
  <c r="U35" i="36"/>
  <c r="CA35" i="36"/>
  <c r="AU35" i="36"/>
  <c r="O35" i="36"/>
  <c r="BZ35" i="36"/>
  <c r="AT35" i="36"/>
  <c r="J35" i="36"/>
  <c r="BS35" i="36"/>
  <c r="AM35" i="36"/>
  <c r="G35" i="36"/>
  <c r="CX35" i="36"/>
  <c r="BO35" i="36"/>
  <c r="AL35" i="36"/>
  <c r="CY30" i="36"/>
  <c r="CQ30" i="36"/>
  <c r="CI30" i="36"/>
  <c r="CA30" i="36"/>
  <c r="BS30" i="36"/>
  <c r="BK30" i="36"/>
  <c r="BC30" i="36"/>
  <c r="AU30" i="36"/>
  <c r="AM30" i="36"/>
  <c r="AE30" i="36"/>
  <c r="W30" i="36"/>
  <c r="O30" i="36"/>
  <c r="G30" i="36"/>
  <c r="CV30" i="36"/>
  <c r="CN30" i="36"/>
  <c r="CF30" i="36"/>
  <c r="BX30" i="36"/>
  <c r="BP30" i="36"/>
  <c r="BH30" i="36"/>
  <c r="AZ30" i="36"/>
  <c r="AR30" i="36"/>
  <c r="CU30" i="36"/>
  <c r="CM30" i="36"/>
  <c r="CE30" i="36"/>
  <c r="BW30" i="36"/>
  <c r="BO30" i="36"/>
  <c r="BG30" i="36"/>
  <c r="AY30" i="36"/>
  <c r="AQ30" i="36"/>
  <c r="AI30" i="36"/>
  <c r="AA30" i="36"/>
  <c r="S30" i="36"/>
  <c r="K30" i="36"/>
  <c r="CS30" i="36"/>
  <c r="CG30" i="36"/>
  <c r="BT30" i="36"/>
  <c r="BF30" i="36"/>
  <c r="AT30" i="36"/>
  <c r="AH30" i="36"/>
  <c r="X30" i="36"/>
  <c r="M30" i="36"/>
  <c r="DA30" i="36"/>
  <c r="CO30" i="36"/>
  <c r="CB30" i="36"/>
  <c r="BN30" i="36"/>
  <c r="BB30" i="36"/>
  <c r="AO30" i="36"/>
  <c r="AD30" i="36"/>
  <c r="T30" i="36"/>
  <c r="I30" i="36"/>
  <c r="CZ30" i="36"/>
  <c r="CL30" i="36"/>
  <c r="BZ30" i="36"/>
  <c r="BM30" i="36"/>
  <c r="BA30" i="36"/>
  <c r="AN30" i="36"/>
  <c r="AC30" i="36"/>
  <c r="R30" i="36"/>
  <c r="H30" i="36"/>
  <c r="CJ30" i="36"/>
  <c r="BQ30" i="36"/>
  <c r="AV30" i="36"/>
  <c r="AB30" i="36"/>
  <c r="L30" i="36"/>
  <c r="CH30" i="36"/>
  <c r="BL30" i="36"/>
  <c r="AS30" i="36"/>
  <c r="Z30" i="36"/>
  <c r="J30" i="36"/>
  <c r="CX30" i="36"/>
  <c r="CD30" i="36"/>
  <c r="BJ30" i="36"/>
  <c r="AP30" i="36"/>
  <c r="Y30" i="36"/>
  <c r="F30" i="36"/>
  <c r="CW30" i="36"/>
  <c r="CC30" i="36"/>
  <c r="BI30" i="36"/>
  <c r="AL30" i="36"/>
  <c r="V30" i="36"/>
  <c r="CT30" i="36"/>
  <c r="BY30" i="36"/>
  <c r="BE30" i="36"/>
  <c r="AK30" i="36"/>
  <c r="U30" i="36"/>
  <c r="CR30" i="36"/>
  <c r="BV30" i="36"/>
  <c r="BD30" i="36"/>
  <c r="AJ30" i="36"/>
  <c r="Q30" i="36"/>
  <c r="BR30" i="36"/>
  <c r="N30" i="36"/>
  <c r="CP30" i="36"/>
  <c r="BU30" i="36"/>
  <c r="AX30" i="36"/>
  <c r="AG30" i="36"/>
  <c r="P30" i="36"/>
  <c r="CK30" i="36"/>
  <c r="AW30" i="36"/>
  <c r="AF30" i="36"/>
  <c r="DA38" i="36"/>
  <c r="CS38" i="36"/>
  <c r="CK38" i="36"/>
  <c r="CC38" i="36"/>
  <c r="BU38" i="36"/>
  <c r="BM38" i="36"/>
  <c r="BE38" i="36"/>
  <c r="AW38" i="36"/>
  <c r="AO38" i="36"/>
  <c r="AG38" i="36"/>
  <c r="Y38" i="36"/>
  <c r="Q38" i="36"/>
  <c r="I38" i="36"/>
  <c r="CY38" i="36"/>
  <c r="CQ38" i="36"/>
  <c r="CI38" i="36"/>
  <c r="CA38" i="36"/>
  <c r="BS38" i="36"/>
  <c r="BK38" i="36"/>
  <c r="BC38" i="36"/>
  <c r="AU38" i="36"/>
  <c r="AM38" i="36"/>
  <c r="AE38" i="36"/>
  <c r="W38" i="36"/>
  <c r="O38" i="36"/>
  <c r="G38" i="36"/>
  <c r="CX38" i="36"/>
  <c r="CP38" i="36"/>
  <c r="CH38" i="36"/>
  <c r="BZ38" i="36"/>
  <c r="BR38" i="36"/>
  <c r="BJ38" i="36"/>
  <c r="BB38" i="36"/>
  <c r="AT38" i="36"/>
  <c r="AL38" i="36"/>
  <c r="AD38" i="36"/>
  <c r="V38" i="36"/>
  <c r="N38" i="36"/>
  <c r="F38" i="36"/>
  <c r="CW38" i="36"/>
  <c r="CO38" i="36"/>
  <c r="CG38" i="36"/>
  <c r="BY38" i="36"/>
  <c r="BQ38" i="36"/>
  <c r="BI38" i="36"/>
  <c r="BA38" i="36"/>
  <c r="AS38" i="36"/>
  <c r="AK38" i="36"/>
  <c r="AC38" i="36"/>
  <c r="U38" i="36"/>
  <c r="M38" i="36"/>
  <c r="CU38" i="36"/>
  <c r="CM38" i="36"/>
  <c r="CE38" i="36"/>
  <c r="BW38" i="36"/>
  <c r="BO38" i="36"/>
  <c r="BG38" i="36"/>
  <c r="AY38" i="36"/>
  <c r="AQ38" i="36"/>
  <c r="AI38" i="36"/>
  <c r="AA38" i="36"/>
  <c r="S38" i="36"/>
  <c r="K38" i="36"/>
  <c r="CJ38" i="36"/>
  <c r="BN38" i="36"/>
  <c r="AR38" i="36"/>
  <c r="X38" i="36"/>
  <c r="CV38" i="36"/>
  <c r="CB38" i="36"/>
  <c r="BF38" i="36"/>
  <c r="AJ38" i="36"/>
  <c r="P38" i="36"/>
  <c r="CT38" i="36"/>
  <c r="BX38" i="36"/>
  <c r="BD38" i="36"/>
  <c r="AH38" i="36"/>
  <c r="L38" i="36"/>
  <c r="CD38" i="36"/>
  <c r="AV38" i="36"/>
  <c r="J38" i="36"/>
  <c r="CZ38" i="36"/>
  <c r="BP38" i="36"/>
  <c r="AF38" i="36"/>
  <c r="CR38" i="36"/>
  <c r="BL38" i="36"/>
  <c r="AB38" i="36"/>
  <c r="CN38" i="36"/>
  <c r="AP38" i="36"/>
  <c r="BV38" i="36"/>
  <c r="T38" i="36"/>
  <c r="BT38" i="36"/>
  <c r="R38" i="36"/>
  <c r="AX38" i="36"/>
  <c r="AN38" i="36"/>
  <c r="Z38" i="36"/>
  <c r="H38" i="36"/>
  <c r="CL38" i="36"/>
  <c r="CF38" i="36"/>
  <c r="BH38" i="36"/>
  <c r="AZ38" i="36"/>
  <c r="CV31" i="36"/>
  <c r="CN31" i="36"/>
  <c r="CF31" i="36"/>
  <c r="BX31" i="36"/>
  <c r="BP31" i="36"/>
  <c r="BH31" i="36"/>
  <c r="DA31" i="36"/>
  <c r="CR31" i="36"/>
  <c r="CI31" i="36"/>
  <c r="BZ31" i="36"/>
  <c r="BQ31" i="36"/>
  <c r="BG31" i="36"/>
  <c r="AY31" i="36"/>
  <c r="AQ31" i="36"/>
  <c r="AI31" i="36"/>
  <c r="AA31" i="36"/>
  <c r="S31" i="36"/>
  <c r="K31" i="36"/>
  <c r="CX31" i="36"/>
  <c r="CO31" i="36"/>
  <c r="CE31" i="36"/>
  <c r="BV31" i="36"/>
  <c r="BM31" i="36"/>
  <c r="BD31" i="36"/>
  <c r="AV31" i="36"/>
  <c r="AN31" i="36"/>
  <c r="AF31" i="36"/>
  <c r="X31" i="36"/>
  <c r="P31" i="36"/>
  <c r="H31" i="36"/>
  <c r="CW31" i="36"/>
  <c r="CM31" i="36"/>
  <c r="CD31" i="36"/>
  <c r="BU31" i="36"/>
  <c r="BL31" i="36"/>
  <c r="BC31" i="36"/>
  <c r="AU31" i="36"/>
  <c r="AM31" i="36"/>
  <c r="AE31" i="36"/>
  <c r="W31" i="36"/>
  <c r="O31" i="36"/>
  <c r="G31" i="36"/>
  <c r="CL31" i="36"/>
  <c r="BY31" i="36"/>
  <c r="BJ31" i="36"/>
  <c r="AW31" i="36"/>
  <c r="AJ31" i="36"/>
  <c r="V31" i="36"/>
  <c r="J31" i="36"/>
  <c r="CU31" i="36"/>
  <c r="CH31" i="36"/>
  <c r="BS31" i="36"/>
  <c r="BE31" i="36"/>
  <c r="AR31" i="36"/>
  <c r="AD31" i="36"/>
  <c r="R31" i="36"/>
  <c r="CT31" i="36"/>
  <c r="CG31" i="36"/>
  <c r="BR31" i="36"/>
  <c r="BB31" i="36"/>
  <c r="AP31" i="36"/>
  <c r="AC31" i="36"/>
  <c r="Q31" i="36"/>
  <c r="CQ31" i="36"/>
  <c r="BT31" i="36"/>
  <c r="AX31" i="36"/>
  <c r="AB31" i="36"/>
  <c r="I31" i="36"/>
  <c r="CP31" i="36"/>
  <c r="BO31" i="36"/>
  <c r="AT31" i="36"/>
  <c r="Z31" i="36"/>
  <c r="F31" i="36"/>
  <c r="CK31" i="36"/>
  <c r="BN31" i="36"/>
  <c r="AS31" i="36"/>
  <c r="Y31" i="36"/>
  <c r="CJ31" i="36"/>
  <c r="BK31" i="36"/>
  <c r="AO31" i="36"/>
  <c r="U31" i="36"/>
  <c r="CC31" i="36"/>
  <c r="BI31" i="36"/>
  <c r="AL31" i="36"/>
  <c r="T31" i="36"/>
  <c r="CZ31" i="36"/>
  <c r="CB31" i="36"/>
  <c r="BF31" i="36"/>
  <c r="AK31" i="36"/>
  <c r="N31" i="36"/>
  <c r="BW31" i="36"/>
  <c r="CY31" i="36"/>
  <c r="CA31" i="36"/>
  <c r="BA31" i="36"/>
  <c r="AH31" i="36"/>
  <c r="M31" i="36"/>
  <c r="CS31" i="36"/>
  <c r="AZ31" i="36"/>
  <c r="AG31" i="36"/>
  <c r="L31" i="36"/>
  <c r="CW39" i="36"/>
  <c r="CO39" i="36"/>
  <c r="CG39" i="36"/>
  <c r="BY39" i="36"/>
  <c r="BQ39" i="36"/>
  <c r="BI39" i="36"/>
  <c r="BA39" i="36"/>
  <c r="AS39" i="36"/>
  <c r="AK39" i="36"/>
  <c r="AC39" i="36"/>
  <c r="U39" i="36"/>
  <c r="M39" i="36"/>
  <c r="CU39" i="36"/>
  <c r="CM39" i="36"/>
  <c r="CE39" i="36"/>
  <c r="BW39" i="36"/>
  <c r="BO39" i="36"/>
  <c r="BG39" i="36"/>
  <c r="AY39" i="36"/>
  <c r="AQ39" i="36"/>
  <c r="AI39" i="36"/>
  <c r="AA39" i="36"/>
  <c r="S39" i="36"/>
  <c r="K39" i="36"/>
  <c r="CT39" i="36"/>
  <c r="CL39" i="36"/>
  <c r="CD39" i="36"/>
  <c r="BV39" i="36"/>
  <c r="BN39" i="36"/>
  <c r="BF39" i="36"/>
  <c r="AX39" i="36"/>
  <c r="AP39" i="36"/>
  <c r="AH39" i="36"/>
  <c r="Z39" i="36"/>
  <c r="R39" i="36"/>
  <c r="J39" i="36"/>
  <c r="DA39" i="36"/>
  <c r="CS39" i="36"/>
  <c r="CK39" i="36"/>
  <c r="CC39" i="36"/>
  <c r="BU39" i="36"/>
  <c r="BM39" i="36"/>
  <c r="BE39" i="36"/>
  <c r="AW39" i="36"/>
  <c r="AO39" i="36"/>
  <c r="AG39" i="36"/>
  <c r="Y39" i="36"/>
  <c r="Q39" i="36"/>
  <c r="I39" i="36"/>
  <c r="CY39" i="36"/>
  <c r="CQ39" i="36"/>
  <c r="CI39" i="36"/>
  <c r="CA39" i="36"/>
  <c r="BS39" i="36"/>
  <c r="BK39" i="36"/>
  <c r="BC39" i="36"/>
  <c r="AU39" i="36"/>
  <c r="AM39" i="36"/>
  <c r="AE39" i="36"/>
  <c r="W39" i="36"/>
  <c r="O39" i="36"/>
  <c r="G39" i="36"/>
  <c r="CP39" i="36"/>
  <c r="BT39" i="36"/>
  <c r="AZ39" i="36"/>
  <c r="AD39" i="36"/>
  <c r="H39" i="36"/>
  <c r="CH39" i="36"/>
  <c r="BL39" i="36"/>
  <c r="AR39" i="36"/>
  <c r="V39" i="36"/>
  <c r="CZ39" i="36"/>
  <c r="CF39" i="36"/>
  <c r="BJ39" i="36"/>
  <c r="AN39" i="36"/>
  <c r="T39" i="36"/>
  <c r="CB39" i="36"/>
  <c r="AV39" i="36"/>
  <c r="N39" i="36"/>
  <c r="CX39" i="36"/>
  <c r="BR39" i="36"/>
  <c r="AJ39" i="36"/>
  <c r="CV39" i="36"/>
  <c r="BP39" i="36"/>
  <c r="AF39" i="36"/>
  <c r="BB39" i="36"/>
  <c r="CJ39" i="36"/>
  <c r="AB39" i="36"/>
  <c r="BZ39" i="36"/>
  <c r="X39" i="36"/>
  <c r="AL39" i="36"/>
  <c r="P39" i="36"/>
  <c r="CR39" i="36"/>
  <c r="L39" i="36"/>
  <c r="CN39" i="36"/>
  <c r="F39" i="36"/>
  <c r="BX39" i="36"/>
  <c r="BH39" i="36"/>
  <c r="AT39" i="36"/>
  <c r="BD39" i="36"/>
  <c r="CZ32" i="36"/>
  <c r="CR32" i="36"/>
  <c r="CJ32" i="36"/>
  <c r="CB32" i="36"/>
  <c r="BT32" i="36"/>
  <c r="BL32" i="36"/>
  <c r="BD32" i="36"/>
  <c r="AV32" i="36"/>
  <c r="AN32" i="36"/>
  <c r="AF32" i="36"/>
  <c r="X32" i="36"/>
  <c r="P32" i="36"/>
  <c r="H32" i="36"/>
  <c r="CS32" i="36"/>
  <c r="CI32" i="36"/>
  <c r="BZ32" i="36"/>
  <c r="BQ32" i="36"/>
  <c r="BH32" i="36"/>
  <c r="AY32" i="36"/>
  <c r="AP32" i="36"/>
  <c r="AG32" i="36"/>
  <c r="W32" i="36"/>
  <c r="N32" i="36"/>
  <c r="CX32" i="36"/>
  <c r="CO32" i="36"/>
  <c r="CF32" i="36"/>
  <c r="BW32" i="36"/>
  <c r="BN32" i="36"/>
  <c r="BE32" i="36"/>
  <c r="AU32" i="36"/>
  <c r="AL32" i="36"/>
  <c r="AC32" i="36"/>
  <c r="T32" i="36"/>
  <c r="K32" i="36"/>
  <c r="CW32" i="36"/>
  <c r="CN32" i="36"/>
  <c r="CE32" i="36"/>
  <c r="BV32" i="36"/>
  <c r="BM32" i="36"/>
  <c r="BC32" i="36"/>
  <c r="AT32" i="36"/>
  <c r="AK32" i="36"/>
  <c r="AB32" i="36"/>
  <c r="S32" i="36"/>
  <c r="J32" i="36"/>
  <c r="CP32" i="36"/>
  <c r="CA32" i="36"/>
  <c r="BK32" i="36"/>
  <c r="AX32" i="36"/>
  <c r="AI32" i="36"/>
  <c r="U32" i="36"/>
  <c r="F32" i="36"/>
  <c r="CY32" i="36"/>
  <c r="CK32" i="36"/>
  <c r="BU32" i="36"/>
  <c r="BG32" i="36"/>
  <c r="AR32" i="36"/>
  <c r="AD32" i="36"/>
  <c r="O32" i="36"/>
  <c r="CV32" i="36"/>
  <c r="CH32" i="36"/>
  <c r="BS32" i="36"/>
  <c r="BF32" i="36"/>
  <c r="AQ32" i="36"/>
  <c r="AA32" i="36"/>
  <c r="M32" i="36"/>
  <c r="CL32" i="36"/>
  <c r="BO32" i="36"/>
  <c r="AO32" i="36"/>
  <c r="R32" i="36"/>
  <c r="CG32" i="36"/>
  <c r="BJ32" i="36"/>
  <c r="AM32" i="36"/>
  <c r="Q32" i="36"/>
  <c r="CD32" i="36"/>
  <c r="BI32" i="36"/>
  <c r="AJ32" i="36"/>
  <c r="L32" i="36"/>
  <c r="DA32" i="36"/>
  <c r="CC32" i="36"/>
  <c r="BB32" i="36"/>
  <c r="AH32" i="36"/>
  <c r="I32" i="36"/>
  <c r="CU32" i="36"/>
  <c r="BY32" i="36"/>
  <c r="BA32" i="36"/>
  <c r="AE32" i="36"/>
  <c r="G32" i="36"/>
  <c r="CT32" i="36"/>
  <c r="BX32" i="36"/>
  <c r="AZ32" i="36"/>
  <c r="Z32" i="36"/>
  <c r="CQ32" i="36"/>
  <c r="BR32" i="36"/>
  <c r="AW32" i="36"/>
  <c r="Y32" i="36"/>
  <c r="CM32" i="36"/>
  <c r="BP32" i="36"/>
  <c r="AS32" i="36"/>
  <c r="V32" i="36"/>
  <c r="DA40" i="36"/>
  <c r="CS40" i="36"/>
  <c r="CK40" i="36"/>
  <c r="CC40" i="36"/>
  <c r="BU40" i="36"/>
  <c r="BM40" i="36"/>
  <c r="BE40" i="36"/>
  <c r="AW40" i="36"/>
  <c r="AO40" i="36"/>
  <c r="AG40" i="36"/>
  <c r="Y40" i="36"/>
  <c r="Q40" i="36"/>
  <c r="I40" i="36"/>
  <c r="CZ40" i="36"/>
  <c r="CR40" i="36"/>
  <c r="CJ40" i="36"/>
  <c r="CB40" i="36"/>
  <c r="BT40" i="36"/>
  <c r="BL40" i="36"/>
  <c r="BD40" i="36"/>
  <c r="AV40" i="36"/>
  <c r="AN40" i="36"/>
  <c r="AF40" i="36"/>
  <c r="CY40" i="36"/>
  <c r="CQ40" i="36"/>
  <c r="CI40" i="36"/>
  <c r="CA40" i="36"/>
  <c r="BS40" i="36"/>
  <c r="BK40" i="36"/>
  <c r="BC40" i="36"/>
  <c r="AU40" i="36"/>
  <c r="AM40" i="36"/>
  <c r="AE40" i="36"/>
  <c r="W40" i="36"/>
  <c r="O40" i="36"/>
  <c r="G40" i="36"/>
  <c r="CX40" i="36"/>
  <c r="CP40" i="36"/>
  <c r="CH40" i="36"/>
  <c r="BZ40" i="36"/>
  <c r="BR40" i="36"/>
  <c r="BJ40" i="36"/>
  <c r="BB40" i="36"/>
  <c r="AT40" i="36"/>
  <c r="AL40" i="36"/>
  <c r="AD40" i="36"/>
  <c r="V40" i="36"/>
  <c r="N40" i="36"/>
  <c r="F40" i="36"/>
  <c r="CW40" i="36"/>
  <c r="CO40" i="36"/>
  <c r="CG40" i="36"/>
  <c r="BY40" i="36"/>
  <c r="BQ40" i="36"/>
  <c r="BI40" i="36"/>
  <c r="BA40" i="36"/>
  <c r="AS40" i="36"/>
  <c r="AK40" i="36"/>
  <c r="AC40" i="36"/>
  <c r="U40" i="36"/>
  <c r="M40" i="36"/>
  <c r="CV40" i="36"/>
  <c r="CN40" i="36"/>
  <c r="CF40" i="36"/>
  <c r="BX40" i="36"/>
  <c r="BP40" i="36"/>
  <c r="BH40" i="36"/>
  <c r="CU40" i="36"/>
  <c r="CM40" i="36"/>
  <c r="CE40" i="36"/>
  <c r="BW40" i="36"/>
  <c r="BO40" i="36"/>
  <c r="BG40" i="36"/>
  <c r="AY40" i="36"/>
  <c r="AQ40" i="36"/>
  <c r="AI40" i="36"/>
  <c r="AA40" i="36"/>
  <c r="S40" i="36"/>
  <c r="K40" i="36"/>
  <c r="CL40" i="36"/>
  <c r="AP40" i="36"/>
  <c r="P40" i="36"/>
  <c r="BN40" i="36"/>
  <c r="AB40" i="36"/>
  <c r="H40" i="36"/>
  <c r="BF40" i="36"/>
  <c r="Z40" i="36"/>
  <c r="BV40" i="36"/>
  <c r="R40" i="36"/>
  <c r="AR40" i="36"/>
  <c r="AJ40" i="36"/>
  <c r="CT40" i="36"/>
  <c r="J40" i="36"/>
  <c r="AX40" i="36"/>
  <c r="AH40" i="36"/>
  <c r="T40" i="36"/>
  <c r="L40" i="36"/>
  <c r="CD40" i="36"/>
  <c r="AZ40" i="36"/>
  <c r="X40" i="36"/>
  <c r="CV33" i="36"/>
  <c r="CN33" i="36"/>
  <c r="CF33" i="36"/>
  <c r="BX33" i="36"/>
  <c r="BP33" i="36"/>
  <c r="BH33" i="36"/>
  <c r="AZ33" i="36"/>
  <c r="AR33" i="36"/>
  <c r="AJ33" i="36"/>
  <c r="AB33" i="36"/>
  <c r="T33" i="36"/>
  <c r="L33" i="36"/>
  <c r="DA33" i="36"/>
  <c r="CS33" i="36"/>
  <c r="CK33" i="36"/>
  <c r="CC33" i="36"/>
  <c r="BU33" i="36"/>
  <c r="BM33" i="36"/>
  <c r="BE33" i="36"/>
  <c r="AW33" i="36"/>
  <c r="CZ33" i="36"/>
  <c r="CR33" i="36"/>
  <c r="CJ33" i="36"/>
  <c r="CB33" i="36"/>
  <c r="BT33" i="36"/>
  <c r="BL33" i="36"/>
  <c r="BD33" i="36"/>
  <c r="AV33" i="36"/>
  <c r="AN33" i="36"/>
  <c r="AF33" i="36"/>
  <c r="CQ33" i="36"/>
  <c r="CE33" i="36"/>
  <c r="BR33" i="36"/>
  <c r="BF33" i="36"/>
  <c r="AS33" i="36"/>
  <c r="AH33" i="36"/>
  <c r="X33" i="36"/>
  <c r="O33" i="36"/>
  <c r="F33" i="36"/>
  <c r="CY33" i="36"/>
  <c r="CM33" i="36"/>
  <c r="BZ33" i="36"/>
  <c r="BN33" i="36"/>
  <c r="BA33" i="36"/>
  <c r="AO33" i="36"/>
  <c r="AD33" i="36"/>
  <c r="U33" i="36"/>
  <c r="K33" i="36"/>
  <c r="CX33" i="36"/>
  <c r="CL33" i="36"/>
  <c r="BY33" i="36"/>
  <c r="BK33" i="36"/>
  <c r="AY33" i="36"/>
  <c r="AM33" i="36"/>
  <c r="AC33" i="36"/>
  <c r="S33" i="36"/>
  <c r="J33" i="36"/>
  <c r="CU33" i="36"/>
  <c r="CA33" i="36"/>
  <c r="BG33" i="36"/>
  <c r="AL33" i="36"/>
  <c r="W33" i="36"/>
  <c r="H33" i="36"/>
  <c r="CO33" i="36"/>
  <c r="BS33" i="36"/>
  <c r="AX33" i="36"/>
  <c r="AG33" i="36"/>
  <c r="Q33" i="36"/>
  <c r="CI33" i="36"/>
  <c r="BQ33" i="36"/>
  <c r="AU33" i="36"/>
  <c r="AE33" i="36"/>
  <c r="P33" i="36"/>
  <c r="CW33" i="36"/>
  <c r="BO33" i="36"/>
  <c r="AK33" i="36"/>
  <c r="M33" i="36"/>
  <c r="CT33" i="36"/>
  <c r="BJ33" i="36"/>
  <c r="AI33" i="36"/>
  <c r="I33" i="36"/>
  <c r="CP33" i="36"/>
  <c r="BI33" i="36"/>
  <c r="AA33" i="36"/>
  <c r="G33" i="36"/>
  <c r="CH33" i="36"/>
  <c r="BC33" i="36"/>
  <c r="Z33" i="36"/>
  <c r="CG33" i="36"/>
  <c r="BB33" i="36"/>
  <c r="Y33" i="36"/>
  <c r="CD33" i="36"/>
  <c r="AT33" i="36"/>
  <c r="V33" i="36"/>
  <c r="BW33" i="36"/>
  <c r="AQ33" i="36"/>
  <c r="R33" i="36"/>
  <c r="BV33" i="36"/>
  <c r="AP33" i="36"/>
  <c r="N33" i="36"/>
  <c r="CW41" i="36"/>
  <c r="CO41" i="36"/>
  <c r="CG41" i="36"/>
  <c r="BY41" i="36"/>
  <c r="BQ41" i="36"/>
  <c r="BI41" i="36"/>
  <c r="BA41" i="36"/>
  <c r="AS41" i="36"/>
  <c r="AK41" i="36"/>
  <c r="AC41" i="36"/>
  <c r="U41" i="36"/>
  <c r="M41" i="36"/>
  <c r="CV41" i="36"/>
  <c r="CN41" i="36"/>
  <c r="CF41" i="36"/>
  <c r="BX41" i="36"/>
  <c r="BP41" i="36"/>
  <c r="BH41" i="36"/>
  <c r="AZ41" i="36"/>
  <c r="AR41" i="36"/>
  <c r="AJ41" i="36"/>
  <c r="AB41" i="36"/>
  <c r="T41" i="36"/>
  <c r="L41" i="36"/>
  <c r="CU41" i="36"/>
  <c r="CM41" i="36"/>
  <c r="CE41" i="36"/>
  <c r="BW41" i="36"/>
  <c r="BO41" i="36"/>
  <c r="BG41" i="36"/>
  <c r="AY41" i="36"/>
  <c r="AQ41" i="36"/>
  <c r="AI41" i="36"/>
  <c r="AA41" i="36"/>
  <c r="S41" i="36"/>
  <c r="K41" i="36"/>
  <c r="CT41" i="36"/>
  <c r="CL41" i="36"/>
  <c r="CD41" i="36"/>
  <c r="BV41" i="36"/>
  <c r="BN41" i="36"/>
  <c r="BF41" i="36"/>
  <c r="AX41" i="36"/>
  <c r="AP41" i="36"/>
  <c r="AH41" i="36"/>
  <c r="Z41" i="36"/>
  <c r="R41" i="36"/>
  <c r="J41" i="36"/>
  <c r="DA41" i="36"/>
  <c r="CS41" i="36"/>
  <c r="CK41" i="36"/>
  <c r="CC41" i="36"/>
  <c r="BU41" i="36"/>
  <c r="BM41" i="36"/>
  <c r="BE41" i="36"/>
  <c r="AW41" i="36"/>
  <c r="AO41" i="36"/>
  <c r="AG41" i="36"/>
  <c r="Y41" i="36"/>
  <c r="Q41" i="36"/>
  <c r="I41" i="36"/>
  <c r="CZ41" i="36"/>
  <c r="CR41" i="36"/>
  <c r="CJ41" i="36"/>
  <c r="CB41" i="36"/>
  <c r="BT41" i="36"/>
  <c r="BL41" i="36"/>
  <c r="BD41" i="36"/>
  <c r="AV41" i="36"/>
  <c r="AN41" i="36"/>
  <c r="AF41" i="36"/>
  <c r="X41" i="36"/>
  <c r="P41" i="36"/>
  <c r="H41" i="36"/>
  <c r="CY41" i="36"/>
  <c r="CQ41" i="36"/>
  <c r="CI41" i="36"/>
  <c r="CA41" i="36"/>
  <c r="BS41" i="36"/>
  <c r="BK41" i="36"/>
  <c r="BC41" i="36"/>
  <c r="AU41" i="36"/>
  <c r="AM41" i="36"/>
  <c r="AE41" i="36"/>
  <c r="W41" i="36"/>
  <c r="O41" i="36"/>
  <c r="G41" i="36"/>
  <c r="BB41" i="36"/>
  <c r="CP41" i="36"/>
  <c r="AD41" i="36"/>
  <c r="CH41" i="36"/>
  <c r="V41" i="36"/>
  <c r="BR41" i="36"/>
  <c r="AL41" i="36"/>
  <c r="N41" i="36"/>
  <c r="CX41" i="36"/>
  <c r="BZ41" i="36"/>
  <c r="BJ41" i="36"/>
  <c r="AT41" i="36"/>
  <c r="F41" i="36"/>
  <c r="J12" i="36"/>
  <c r="K12" i="36" l="1"/>
  <c r="L12" i="36" l="1"/>
  <c r="M12" i="36" l="1"/>
  <c r="N12" i="36" l="1"/>
  <c r="O12" i="36" l="1"/>
  <c r="P12" i="36" l="1"/>
  <c r="Q12" i="36" l="1"/>
  <c r="R12" i="36" l="1"/>
  <c r="S12" i="36" l="1"/>
  <c r="T12" i="36" l="1"/>
  <c r="U12" i="36" l="1"/>
  <c r="V12" i="36" l="1"/>
  <c r="W12" i="36" l="1"/>
  <c r="X12" i="36" l="1"/>
  <c r="Y12" i="36" l="1"/>
  <c r="Z12" i="36" l="1"/>
  <c r="AA12" i="36" l="1"/>
  <c r="AB12" i="36" l="1"/>
  <c r="AC12" i="36" l="1"/>
  <c r="AD12" i="36" l="1"/>
  <c r="AE12" i="36" l="1"/>
  <c r="AF12" i="36" l="1"/>
  <c r="AG12" i="36" l="1"/>
  <c r="AH12" i="36" l="1"/>
  <c r="AI12" i="36" l="1"/>
  <c r="AJ12" i="36" l="1"/>
  <c r="AK12" i="36" l="1"/>
  <c r="AL12" i="36" l="1"/>
  <c r="AM12" i="36" l="1"/>
  <c r="AN12" i="36" l="1"/>
  <c r="AO12" i="36" l="1"/>
  <c r="AP12" i="36" l="1"/>
  <c r="AQ12" i="36" l="1"/>
  <c r="AR12" i="36" l="1"/>
  <c r="AS12" i="36" l="1"/>
  <c r="AT12" i="36" l="1"/>
  <c r="AU12" i="36" l="1"/>
  <c r="AV12" i="36" l="1"/>
  <c r="AW12" i="36" l="1"/>
  <c r="AX12" i="36" l="1"/>
  <c r="AY12" i="36" l="1"/>
  <c r="AZ12" i="36" l="1"/>
  <c r="J46" i="30"/>
  <c r="J46" i="31"/>
  <c r="D17" i="14"/>
  <c r="D18" i="30" s="1"/>
  <c r="D18" i="14"/>
  <c r="D19" i="30" s="1"/>
  <c r="D19" i="14"/>
  <c r="D20" i="31" s="1"/>
  <c r="D20" i="14"/>
  <c r="D21" i="30" s="1"/>
  <c r="D21" i="14"/>
  <c r="D22" i="30" s="1"/>
  <c r="D22" i="14"/>
  <c r="D23" i="31" s="1"/>
  <c r="D23" i="14"/>
  <c r="D24" i="31" s="1"/>
  <c r="D24" i="14"/>
  <c r="D25" i="30" s="1"/>
  <c r="D25" i="14"/>
  <c r="D26" i="30" s="1"/>
  <c r="D26" i="14"/>
  <c r="D27" i="31" s="1"/>
  <c r="D27" i="14"/>
  <c r="D28" i="30" s="1"/>
  <c r="D28" i="14"/>
  <c r="D29" i="31" s="1"/>
  <c r="D29" i="14"/>
  <c r="D30" i="30" s="1"/>
  <c r="D30" i="14"/>
  <c r="D31" i="30" s="1"/>
  <c r="D31" i="14"/>
  <c r="D32" i="30" s="1"/>
  <c r="D32" i="14"/>
  <c r="D33" i="30" s="1"/>
  <c r="D33" i="14"/>
  <c r="D34" i="31" s="1"/>
  <c r="D34" i="14"/>
  <c r="D35" i="31" s="1"/>
  <c r="D35" i="14"/>
  <c r="D36" i="31" s="1"/>
  <c r="D36" i="14"/>
  <c r="D37" i="30" s="1"/>
  <c r="D37" i="14"/>
  <c r="D38" i="31" s="1"/>
  <c r="D38" i="14"/>
  <c r="D39" i="30" s="1"/>
  <c r="D39" i="14"/>
  <c r="D40" i="30" s="1"/>
  <c r="D40" i="14"/>
  <c r="D41" i="30" s="1"/>
  <c r="D16" i="14"/>
  <c r="D17" i="31" s="1"/>
  <c r="J38" i="14"/>
  <c r="L38" i="14" s="1"/>
  <c r="M38" i="14" s="1"/>
  <c r="F37" i="35" s="1"/>
  <c r="J37" i="14"/>
  <c r="L37" i="14" s="1"/>
  <c r="M37" i="14" s="1"/>
  <c r="E38" i="31" s="1"/>
  <c r="J30" i="14"/>
  <c r="L30" i="14" s="1"/>
  <c r="M30" i="14" s="1"/>
  <c r="F29" i="35" s="1"/>
  <c r="J29" i="14"/>
  <c r="L29" i="14" s="1"/>
  <c r="M29" i="14" s="1"/>
  <c r="F28" i="35" s="1"/>
  <c r="I40" i="14"/>
  <c r="I41" i="30" s="1"/>
  <c r="H40" i="14"/>
  <c r="F41" i="30" s="1"/>
  <c r="G40" i="14"/>
  <c r="F40" i="14"/>
  <c r="E40" i="14"/>
  <c r="I39" i="14"/>
  <c r="I40" i="30" s="1"/>
  <c r="H39" i="14"/>
  <c r="F40" i="30" s="1"/>
  <c r="G39" i="14"/>
  <c r="F39" i="14"/>
  <c r="E39" i="14"/>
  <c r="I38" i="14"/>
  <c r="I39" i="30" s="1"/>
  <c r="H38" i="14"/>
  <c r="F39" i="30" s="1"/>
  <c r="G38" i="14"/>
  <c r="F38" i="14"/>
  <c r="E38" i="14"/>
  <c r="I37" i="14"/>
  <c r="I38" i="30" s="1"/>
  <c r="H37" i="14"/>
  <c r="F38" i="31" s="1"/>
  <c r="G37" i="14"/>
  <c r="F37" i="14"/>
  <c r="E37" i="14"/>
  <c r="I36" i="14"/>
  <c r="I37" i="30" s="1"/>
  <c r="H36" i="14"/>
  <c r="F37" i="30" s="1"/>
  <c r="G36" i="14"/>
  <c r="F36" i="14"/>
  <c r="E36" i="14"/>
  <c r="I35" i="14"/>
  <c r="I36" i="30" s="1"/>
  <c r="H35" i="14"/>
  <c r="F36" i="30" s="1"/>
  <c r="G35" i="14"/>
  <c r="F35" i="14"/>
  <c r="E35" i="14"/>
  <c r="I34" i="14"/>
  <c r="I35" i="30" s="1"/>
  <c r="H34" i="14"/>
  <c r="F35" i="31" s="1"/>
  <c r="G34" i="14"/>
  <c r="F34" i="14"/>
  <c r="E34" i="14"/>
  <c r="I33" i="14"/>
  <c r="I34" i="30" s="1"/>
  <c r="H33" i="14"/>
  <c r="F34" i="30" s="1"/>
  <c r="G33" i="14"/>
  <c r="F33" i="14"/>
  <c r="E33" i="14"/>
  <c r="I32" i="14"/>
  <c r="I33" i="30" s="1"/>
  <c r="H32" i="14"/>
  <c r="F33" i="30" s="1"/>
  <c r="G32" i="14"/>
  <c r="F32" i="14"/>
  <c r="E32" i="14"/>
  <c r="I31" i="14"/>
  <c r="I32" i="30" s="1"/>
  <c r="H31" i="14"/>
  <c r="F32" i="30" s="1"/>
  <c r="G31" i="14"/>
  <c r="F31" i="14"/>
  <c r="E31" i="14"/>
  <c r="I30" i="14"/>
  <c r="I31" i="30" s="1"/>
  <c r="H30" i="14"/>
  <c r="F31" i="31" s="1"/>
  <c r="G30" i="14"/>
  <c r="F30" i="14"/>
  <c r="E30" i="14"/>
  <c r="I29" i="14"/>
  <c r="I30" i="30" s="1"/>
  <c r="H29" i="14"/>
  <c r="F30" i="30" s="1"/>
  <c r="G29" i="14"/>
  <c r="F29" i="14"/>
  <c r="E29" i="14"/>
  <c r="I28" i="14"/>
  <c r="I29" i="30" s="1"/>
  <c r="H28" i="14"/>
  <c r="F29" i="31" s="1"/>
  <c r="G28" i="14"/>
  <c r="F28" i="14"/>
  <c r="E28" i="14"/>
  <c r="I27" i="14"/>
  <c r="I28" i="30" s="1"/>
  <c r="H27" i="14"/>
  <c r="F28" i="31" s="1"/>
  <c r="G27" i="14"/>
  <c r="F27" i="14"/>
  <c r="E27" i="14"/>
  <c r="I26" i="14"/>
  <c r="I27" i="30" s="1"/>
  <c r="H26" i="14"/>
  <c r="F27" i="30" s="1"/>
  <c r="G26" i="14"/>
  <c r="F26" i="14"/>
  <c r="E26" i="14"/>
  <c r="I25" i="14"/>
  <c r="I26" i="30" s="1"/>
  <c r="H25" i="14"/>
  <c r="F26" i="31" s="1"/>
  <c r="G25" i="14"/>
  <c r="F25" i="14"/>
  <c r="E25" i="14"/>
  <c r="I24" i="14"/>
  <c r="I25" i="30" s="1"/>
  <c r="H24" i="14"/>
  <c r="F25" i="30" s="1"/>
  <c r="G24" i="14"/>
  <c r="F24" i="14"/>
  <c r="E24" i="14"/>
  <c r="I23" i="14"/>
  <c r="I24" i="30" s="1"/>
  <c r="H23" i="14"/>
  <c r="F24" i="31" s="1"/>
  <c r="G23" i="14"/>
  <c r="F23" i="14"/>
  <c r="E23" i="14"/>
  <c r="I22" i="14"/>
  <c r="J22" i="14" s="1"/>
  <c r="H22" i="14"/>
  <c r="F23" i="31" s="1"/>
  <c r="G22" i="14"/>
  <c r="F22" i="14"/>
  <c r="E22" i="14"/>
  <c r="I21" i="14"/>
  <c r="J21" i="14" s="1"/>
  <c r="H21" i="14"/>
  <c r="F22" i="30" s="1"/>
  <c r="G21" i="14"/>
  <c r="F21" i="14"/>
  <c r="E21" i="14"/>
  <c r="I20" i="14"/>
  <c r="J20" i="14" s="1"/>
  <c r="H20" i="14"/>
  <c r="F21" i="31" s="1"/>
  <c r="G20" i="14"/>
  <c r="F20" i="14"/>
  <c r="E20" i="14"/>
  <c r="I19" i="14"/>
  <c r="I20" i="30" s="1"/>
  <c r="H19" i="14"/>
  <c r="F20" i="31" s="1"/>
  <c r="G19" i="14"/>
  <c r="F19" i="14"/>
  <c r="E19" i="14"/>
  <c r="I18" i="14"/>
  <c r="J18" i="14" s="1"/>
  <c r="L18" i="14" s="1"/>
  <c r="H18" i="14"/>
  <c r="F19" i="30" s="1"/>
  <c r="G18" i="14"/>
  <c r="F18" i="14"/>
  <c r="E18" i="14"/>
  <c r="I17" i="14"/>
  <c r="J17" i="14" s="1"/>
  <c r="H17" i="14"/>
  <c r="F18" i="30" s="1"/>
  <c r="G17" i="14"/>
  <c r="F17" i="14"/>
  <c r="E17" i="14"/>
  <c r="H16" i="14"/>
  <c r="F17" i="31" s="1"/>
  <c r="G16" i="14"/>
  <c r="F16" i="14"/>
  <c r="E16" i="14"/>
  <c r="G8" i="17"/>
  <c r="G9" i="17"/>
  <c r="O38" i="31" l="1"/>
  <c r="M38" i="31"/>
  <c r="J38" i="31"/>
  <c r="O30" i="30"/>
  <c r="M30" i="30"/>
  <c r="J30" i="30"/>
  <c r="J37" i="30"/>
  <c r="O37" i="30"/>
  <c r="M37" i="30"/>
  <c r="O29" i="31"/>
  <c r="M29" i="31"/>
  <c r="J29" i="31"/>
  <c r="O36" i="31"/>
  <c r="J36" i="31"/>
  <c r="M36" i="31"/>
  <c r="M28" i="30"/>
  <c r="J28" i="30"/>
  <c r="O28" i="30"/>
  <c r="O35" i="31"/>
  <c r="M35" i="31"/>
  <c r="J35" i="31"/>
  <c r="O34" i="31"/>
  <c r="M34" i="31"/>
  <c r="J34" i="31"/>
  <c r="M41" i="30"/>
  <c r="J41" i="30"/>
  <c r="O41" i="30"/>
  <c r="M33" i="30"/>
  <c r="J33" i="30"/>
  <c r="O33" i="30"/>
  <c r="M40" i="30"/>
  <c r="J40" i="30"/>
  <c r="O40" i="30"/>
  <c r="M32" i="30"/>
  <c r="J32" i="30"/>
  <c r="O32" i="30"/>
  <c r="O39" i="30"/>
  <c r="M39" i="30"/>
  <c r="J39" i="30"/>
  <c r="O31" i="30"/>
  <c r="M31" i="30"/>
  <c r="J31" i="30"/>
  <c r="D21" i="31"/>
  <c r="D25" i="31"/>
  <c r="F27" i="31"/>
  <c r="D32" i="31"/>
  <c r="F36" i="31"/>
  <c r="D39" i="31"/>
  <c r="F41" i="31"/>
  <c r="I30" i="31"/>
  <c r="I38" i="31"/>
  <c r="D17" i="30"/>
  <c r="D23" i="30"/>
  <c r="E31" i="30"/>
  <c r="D35" i="30"/>
  <c r="D38" i="30"/>
  <c r="D18" i="31"/>
  <c r="F25" i="31"/>
  <c r="D30" i="31"/>
  <c r="F34" i="31"/>
  <c r="F39" i="31"/>
  <c r="I21" i="31"/>
  <c r="I31" i="31"/>
  <c r="I39" i="31"/>
  <c r="F17" i="30"/>
  <c r="F28" i="30"/>
  <c r="F31" i="30"/>
  <c r="F35" i="30"/>
  <c r="F38" i="30"/>
  <c r="I21" i="30"/>
  <c r="L21" i="14"/>
  <c r="M21" i="14" s="1"/>
  <c r="E22" i="31" s="1"/>
  <c r="J19" i="14"/>
  <c r="L19" i="14" s="1"/>
  <c r="M19" i="14" s="1"/>
  <c r="F18" i="35" s="1"/>
  <c r="J31" i="14"/>
  <c r="L31" i="14" s="1"/>
  <c r="M31" i="14" s="1"/>
  <c r="J39" i="14"/>
  <c r="L39" i="14" s="1"/>
  <c r="M39" i="14" s="1"/>
  <c r="D22" i="31"/>
  <c r="D28" i="31"/>
  <c r="E30" i="31"/>
  <c r="F32" i="31"/>
  <c r="D37" i="31"/>
  <c r="I22" i="31"/>
  <c r="J27" i="31" s="1"/>
  <c r="I32" i="31"/>
  <c r="I40" i="31"/>
  <c r="D29" i="30"/>
  <c r="D36" i="30"/>
  <c r="I22" i="30"/>
  <c r="M18" i="14"/>
  <c r="F17" i="35" s="1"/>
  <c r="J24" i="14"/>
  <c r="L24" i="14" s="1"/>
  <c r="M24" i="14" s="1"/>
  <c r="E25" i="30" s="1"/>
  <c r="J32" i="14"/>
  <c r="L32" i="14" s="1"/>
  <c r="M32" i="14" s="1"/>
  <c r="E33" i="30" s="1"/>
  <c r="J40" i="14"/>
  <c r="L40" i="14" s="1"/>
  <c r="M40" i="14" s="1"/>
  <c r="E41" i="30" s="1"/>
  <c r="D19" i="31"/>
  <c r="F22" i="31"/>
  <c r="D26" i="31"/>
  <c r="F30" i="31"/>
  <c r="F37" i="31"/>
  <c r="D40" i="31"/>
  <c r="I25" i="31"/>
  <c r="I33" i="31"/>
  <c r="I41" i="31"/>
  <c r="E39" i="30"/>
  <c r="J25" i="14"/>
  <c r="L25" i="14" s="1"/>
  <c r="M25" i="14" s="1"/>
  <c r="F24" i="35" s="1"/>
  <c r="J33" i="14"/>
  <c r="L33" i="14" s="1"/>
  <c r="M33" i="14" s="1"/>
  <c r="F19" i="31"/>
  <c r="D33" i="31"/>
  <c r="I26" i="31"/>
  <c r="I34" i="31"/>
  <c r="F26" i="30"/>
  <c r="F29" i="30"/>
  <c r="L20" i="14"/>
  <c r="M20" i="14" s="1"/>
  <c r="E21" i="30" s="1"/>
  <c r="J26" i="14"/>
  <c r="L26" i="14" s="1"/>
  <c r="M26" i="14" s="1"/>
  <c r="F25" i="35" s="1"/>
  <c r="J34" i="14"/>
  <c r="L34" i="14" s="1"/>
  <c r="M34" i="14" s="1"/>
  <c r="F33" i="35" s="1"/>
  <c r="D31" i="31"/>
  <c r="F33" i="31"/>
  <c r="F40" i="31"/>
  <c r="I27" i="31"/>
  <c r="I35" i="31"/>
  <c r="D20" i="30"/>
  <c r="D27" i="30"/>
  <c r="L17" i="14"/>
  <c r="M17" i="14" s="1"/>
  <c r="E18" i="31" s="1"/>
  <c r="J27" i="14"/>
  <c r="L27" i="14" s="1"/>
  <c r="M27" i="14" s="1"/>
  <c r="J35" i="14"/>
  <c r="L35" i="14" s="1"/>
  <c r="M35" i="14" s="1"/>
  <c r="I28" i="31"/>
  <c r="I36" i="31"/>
  <c r="D34" i="30"/>
  <c r="L22" i="14"/>
  <c r="M22" i="14" s="1"/>
  <c r="E23" i="30" s="1"/>
  <c r="J28" i="14"/>
  <c r="L28" i="14" s="1"/>
  <c r="M28" i="14" s="1"/>
  <c r="E29" i="31" s="1"/>
  <c r="J36" i="14"/>
  <c r="L36" i="14" s="1"/>
  <c r="M36" i="14" s="1"/>
  <c r="E37" i="31" s="1"/>
  <c r="D41" i="31"/>
  <c r="I29" i="31"/>
  <c r="I37" i="31"/>
  <c r="D24" i="30"/>
  <c r="F24" i="30"/>
  <c r="E18" i="30"/>
  <c r="I23" i="31"/>
  <c r="F23" i="30"/>
  <c r="I23" i="30"/>
  <c r="J23" i="14"/>
  <c r="L23" i="14" s="1"/>
  <c r="M23" i="14" s="1"/>
  <c r="E24" i="30" s="1"/>
  <c r="F18" i="31"/>
  <c r="I18" i="31"/>
  <c r="F21" i="30"/>
  <c r="I18" i="30"/>
  <c r="I24" i="31"/>
  <c r="F20" i="30"/>
  <c r="I19" i="31"/>
  <c r="I19" i="30"/>
  <c r="I20" i="31"/>
  <c r="BA12" i="36"/>
  <c r="E31" i="31"/>
  <c r="E39" i="31"/>
  <c r="E32" i="30"/>
  <c r="E40" i="30"/>
  <c r="F31" i="35"/>
  <c r="E30" i="30"/>
  <c r="E38" i="30"/>
  <c r="F32" i="35"/>
  <c r="F36" i="35"/>
  <c r="F39" i="35" l="1"/>
  <c r="F16" i="35"/>
  <c r="P34" i="31"/>
  <c r="G32" i="35" s="1"/>
  <c r="P28" i="30"/>
  <c r="I26" i="35" s="1"/>
  <c r="E27" i="31"/>
  <c r="E19" i="30"/>
  <c r="J25" i="30"/>
  <c r="E21" i="31"/>
  <c r="E19" i="31"/>
  <c r="F19" i="35"/>
  <c r="E20" i="31"/>
  <c r="P41" i="30"/>
  <c r="I39" i="35" s="1"/>
  <c r="E22" i="30"/>
  <c r="F20" i="35"/>
  <c r="F21" i="35"/>
  <c r="E23" i="31"/>
  <c r="P31" i="30"/>
  <c r="I29" i="35" s="1"/>
  <c r="J26" i="30"/>
  <c r="P39" i="30"/>
  <c r="I37" i="35" s="1"/>
  <c r="P29" i="31"/>
  <c r="G27" i="35" s="1"/>
  <c r="F23" i="35"/>
  <c r="P36" i="31"/>
  <c r="G34" i="35" s="1"/>
  <c r="E25" i="31"/>
  <c r="P33" i="30"/>
  <c r="I31" i="35" s="1"/>
  <c r="E34" i="30"/>
  <c r="E34" i="31"/>
  <c r="E26" i="30"/>
  <c r="E26" i="31"/>
  <c r="J26" i="31"/>
  <c r="M36" i="30"/>
  <c r="O36" i="30"/>
  <c r="J36" i="30"/>
  <c r="O28" i="31"/>
  <c r="J28" i="31"/>
  <c r="M28" i="31"/>
  <c r="J25" i="31"/>
  <c r="O41" i="31"/>
  <c r="M41" i="31"/>
  <c r="P41" i="31" s="1"/>
  <c r="G39" i="35" s="1"/>
  <c r="J41" i="31"/>
  <c r="J27" i="30"/>
  <c r="E35" i="30"/>
  <c r="E35" i="31"/>
  <c r="E20" i="30"/>
  <c r="M34" i="30"/>
  <c r="J34" i="30"/>
  <c r="O34" i="30"/>
  <c r="J29" i="30"/>
  <c r="O29" i="30"/>
  <c r="M29" i="30"/>
  <c r="O30" i="31"/>
  <c r="M30" i="31"/>
  <c r="J30" i="31"/>
  <c r="F27" i="35"/>
  <c r="E29" i="30"/>
  <c r="E27" i="30"/>
  <c r="E33" i="31"/>
  <c r="F38" i="35"/>
  <c r="E40" i="31"/>
  <c r="P30" i="30"/>
  <c r="I28" i="35" s="1"/>
  <c r="F30" i="35"/>
  <c r="E32" i="31"/>
  <c r="P32" i="30"/>
  <c r="I30" i="35" s="1"/>
  <c r="F34" i="35"/>
  <c r="E36" i="31"/>
  <c r="E36" i="30"/>
  <c r="O38" i="30"/>
  <c r="M38" i="30"/>
  <c r="J38" i="30"/>
  <c r="O39" i="31"/>
  <c r="M39" i="31"/>
  <c r="J39" i="31"/>
  <c r="F26" i="35"/>
  <c r="E28" i="31"/>
  <c r="E28" i="30"/>
  <c r="O31" i="31"/>
  <c r="M31" i="31"/>
  <c r="J31" i="31"/>
  <c r="O33" i="31"/>
  <c r="M33" i="31"/>
  <c r="J33" i="31"/>
  <c r="O40" i="31"/>
  <c r="M40" i="31"/>
  <c r="J40" i="31"/>
  <c r="O37" i="31"/>
  <c r="M37" i="31"/>
  <c r="J37" i="31"/>
  <c r="M35" i="30"/>
  <c r="J35" i="30"/>
  <c r="O35" i="30"/>
  <c r="E41" i="31"/>
  <c r="F35" i="35"/>
  <c r="E37" i="30"/>
  <c r="O32" i="31"/>
  <c r="M32" i="31"/>
  <c r="P32" i="31" s="1"/>
  <c r="G30" i="35" s="1"/>
  <c r="J32" i="31"/>
  <c r="P40" i="30"/>
  <c r="I38" i="35" s="1"/>
  <c r="P37" i="30"/>
  <c r="I35" i="35" s="1"/>
  <c r="J20" i="31"/>
  <c r="J19" i="31"/>
  <c r="J18" i="31"/>
  <c r="J24" i="31"/>
  <c r="J23" i="31"/>
  <c r="J22" i="31"/>
  <c r="J21" i="31"/>
  <c r="F22" i="35"/>
  <c r="E24" i="31"/>
  <c r="BB12" i="36"/>
  <c r="P38" i="31"/>
  <c r="G36" i="35" s="1"/>
  <c r="P35" i="31"/>
  <c r="G33" i="35" s="1"/>
  <c r="P39" i="31" l="1"/>
  <c r="G37" i="35" s="1"/>
  <c r="P28" i="31"/>
  <c r="G26" i="35" s="1"/>
  <c r="P36" i="30"/>
  <c r="I34" i="35" s="1"/>
  <c r="P29" i="30"/>
  <c r="I27" i="35" s="1"/>
  <c r="P31" i="31"/>
  <c r="G29" i="35" s="1"/>
  <c r="P30" i="31"/>
  <c r="G28" i="35" s="1"/>
  <c r="P40" i="31"/>
  <c r="G38" i="35" s="1"/>
  <c r="P35" i="30"/>
  <c r="I33" i="35" s="1"/>
  <c r="P33" i="31"/>
  <c r="G31" i="35" s="1"/>
  <c r="P37" i="31"/>
  <c r="G35" i="35" s="1"/>
  <c r="P34" i="30"/>
  <c r="I32" i="35" s="1"/>
  <c r="P38" i="30"/>
  <c r="I36" i="35" s="1"/>
  <c r="BC12" i="36"/>
  <c r="C7" i="31"/>
  <c r="C12" i="31" s="1"/>
  <c r="C7" i="30"/>
  <c r="C12" i="30" s="1"/>
  <c r="C7" i="14"/>
  <c r="C11" i="14" s="1"/>
  <c r="C7" i="35"/>
  <c r="C11" i="35" s="1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G8" i="31"/>
  <c r="G7" i="31"/>
  <c r="G8" i="30"/>
  <c r="G7" i="30"/>
  <c r="A8" i="31"/>
  <c r="C8" i="31" s="1"/>
  <c r="C46" i="31" s="1"/>
  <c r="A8" i="30"/>
  <c r="C8" i="30" s="1"/>
  <c r="C46" i="30" s="1"/>
  <c r="G7" i="14"/>
  <c r="G7" i="17"/>
  <c r="C7" i="17"/>
  <c r="C13" i="17" s="1"/>
  <c r="A8" i="17"/>
  <c r="C8" i="17" s="1"/>
  <c r="C23" i="17" s="1"/>
  <c r="C15" i="35"/>
  <c r="F7" i="35"/>
  <c r="I75" i="31"/>
  <c r="F75" i="31"/>
  <c r="D75" i="31"/>
  <c r="I74" i="31"/>
  <c r="F74" i="31"/>
  <c r="D74" i="31"/>
  <c r="I73" i="31"/>
  <c r="F73" i="31"/>
  <c r="D73" i="31"/>
  <c r="I72" i="31"/>
  <c r="F72" i="31"/>
  <c r="D72" i="31"/>
  <c r="I71" i="31"/>
  <c r="F71" i="31"/>
  <c r="D71" i="31"/>
  <c r="I70" i="31"/>
  <c r="D70" i="31"/>
  <c r="I69" i="31"/>
  <c r="F69" i="31"/>
  <c r="D69" i="31"/>
  <c r="I68" i="31"/>
  <c r="F68" i="31"/>
  <c r="D68" i="31"/>
  <c r="I67" i="31"/>
  <c r="F67" i="31"/>
  <c r="D67" i="31"/>
  <c r="I66" i="31"/>
  <c r="F66" i="31"/>
  <c r="D66" i="31"/>
  <c r="I65" i="31"/>
  <c r="F65" i="31"/>
  <c r="D65" i="31"/>
  <c r="I64" i="31"/>
  <c r="F64" i="31"/>
  <c r="D64" i="31"/>
  <c r="I63" i="31"/>
  <c r="F63" i="31"/>
  <c r="D63" i="31"/>
  <c r="I62" i="31"/>
  <c r="D62" i="31"/>
  <c r="I61" i="31"/>
  <c r="F61" i="31"/>
  <c r="D61" i="31"/>
  <c r="I60" i="31"/>
  <c r="F60" i="31"/>
  <c r="D60" i="31"/>
  <c r="I59" i="31"/>
  <c r="F59" i="31"/>
  <c r="D59" i="31"/>
  <c r="I58" i="31"/>
  <c r="F58" i="31"/>
  <c r="D58" i="31"/>
  <c r="I57" i="31"/>
  <c r="F57" i="31"/>
  <c r="D57" i="31"/>
  <c r="I56" i="31"/>
  <c r="F56" i="31"/>
  <c r="D56" i="31"/>
  <c r="I55" i="31"/>
  <c r="F55" i="31"/>
  <c r="D55" i="31"/>
  <c r="I54" i="31"/>
  <c r="D54" i="31"/>
  <c r="I53" i="31"/>
  <c r="F53" i="31"/>
  <c r="D53" i="31"/>
  <c r="F52" i="31"/>
  <c r="D52" i="31"/>
  <c r="F51" i="31"/>
  <c r="D51" i="31"/>
  <c r="D14" i="31"/>
  <c r="O69" i="31" l="1"/>
  <c r="M69" i="31"/>
  <c r="J69" i="31"/>
  <c r="O72" i="31"/>
  <c r="M72" i="31"/>
  <c r="P72" i="31" s="1"/>
  <c r="J72" i="31"/>
  <c r="J61" i="31"/>
  <c r="O64" i="31"/>
  <c r="M64" i="31"/>
  <c r="J64" i="31"/>
  <c r="O75" i="31"/>
  <c r="M75" i="31"/>
  <c r="J75" i="31"/>
  <c r="O67" i="31"/>
  <c r="M67" i="31"/>
  <c r="J67" i="31"/>
  <c r="J59" i="31"/>
  <c r="O70" i="31"/>
  <c r="M70" i="31"/>
  <c r="J70" i="31"/>
  <c r="O73" i="31"/>
  <c r="M73" i="31"/>
  <c r="J73" i="31"/>
  <c r="O62" i="31"/>
  <c r="M62" i="31"/>
  <c r="J62" i="31"/>
  <c r="O65" i="31"/>
  <c r="M65" i="31"/>
  <c r="P65" i="31" s="1"/>
  <c r="J65" i="31"/>
  <c r="O68" i="31"/>
  <c r="J68" i="31"/>
  <c r="M68" i="31"/>
  <c r="O63" i="31"/>
  <c r="M63" i="31"/>
  <c r="J63" i="31"/>
  <c r="O74" i="31"/>
  <c r="M74" i="31"/>
  <c r="J74" i="31"/>
  <c r="O71" i="31"/>
  <c r="M71" i="31"/>
  <c r="J71" i="31"/>
  <c r="J60" i="31"/>
  <c r="O66" i="31"/>
  <c r="M66" i="31"/>
  <c r="P66" i="31" s="1"/>
  <c r="J66" i="31"/>
  <c r="BD12" i="36"/>
  <c r="A9" i="17"/>
  <c r="I52" i="31"/>
  <c r="F54" i="31"/>
  <c r="F62" i="31"/>
  <c r="F70" i="31"/>
  <c r="F75" i="30"/>
  <c r="F74" i="30"/>
  <c r="F73" i="30"/>
  <c r="F69" i="30"/>
  <c r="F68" i="30"/>
  <c r="F67" i="30"/>
  <c r="F66" i="30"/>
  <c r="F65" i="30"/>
  <c r="F61" i="30"/>
  <c r="F60" i="30"/>
  <c r="F59" i="30"/>
  <c r="F58" i="30"/>
  <c r="F57" i="30"/>
  <c r="F53" i="30"/>
  <c r="F52" i="30"/>
  <c r="F51" i="30"/>
  <c r="I75" i="30"/>
  <c r="D75" i="30"/>
  <c r="I74" i="30"/>
  <c r="D74" i="30"/>
  <c r="I73" i="30"/>
  <c r="D73" i="30"/>
  <c r="I72" i="30"/>
  <c r="D72" i="30"/>
  <c r="I71" i="30"/>
  <c r="D71" i="30"/>
  <c r="I70" i="30"/>
  <c r="D70" i="30"/>
  <c r="I69" i="30"/>
  <c r="D69" i="30"/>
  <c r="I68" i="30"/>
  <c r="D68" i="30"/>
  <c r="I67" i="30"/>
  <c r="D67" i="30"/>
  <c r="I66" i="30"/>
  <c r="D66" i="30"/>
  <c r="I65" i="30"/>
  <c r="D65" i="30"/>
  <c r="I64" i="30"/>
  <c r="D64" i="30"/>
  <c r="I63" i="30"/>
  <c r="D63" i="30"/>
  <c r="I62" i="30"/>
  <c r="D62" i="30"/>
  <c r="I61" i="30"/>
  <c r="D61" i="30"/>
  <c r="I60" i="30"/>
  <c r="D60" i="30"/>
  <c r="I59" i="30"/>
  <c r="D59" i="30"/>
  <c r="I58" i="30"/>
  <c r="D58" i="30"/>
  <c r="I57" i="30"/>
  <c r="D57" i="30"/>
  <c r="I56" i="30"/>
  <c r="D56" i="30"/>
  <c r="I55" i="30"/>
  <c r="D55" i="30"/>
  <c r="I54" i="30"/>
  <c r="D54" i="30"/>
  <c r="I53" i="30"/>
  <c r="D53" i="30"/>
  <c r="I52" i="30"/>
  <c r="D52" i="30"/>
  <c r="D51" i="30"/>
  <c r="C17" i="30"/>
  <c r="C51" i="30" s="1"/>
  <c r="D14" i="30"/>
  <c r="P73" i="31" l="1"/>
  <c r="H37" i="35" s="1"/>
  <c r="P62" i="31"/>
  <c r="H26" i="35" s="1"/>
  <c r="P64" i="31"/>
  <c r="H28" i="35" s="1"/>
  <c r="P70" i="31"/>
  <c r="H34" i="35" s="1"/>
  <c r="P63" i="31"/>
  <c r="H27" i="35" s="1"/>
  <c r="P75" i="31"/>
  <c r="H39" i="35" s="1"/>
  <c r="P71" i="31"/>
  <c r="H35" i="35" s="1"/>
  <c r="P68" i="31"/>
  <c r="H32" i="35" s="1"/>
  <c r="P69" i="31"/>
  <c r="H33" i="35" s="1"/>
  <c r="P74" i="31"/>
  <c r="H38" i="35" s="1"/>
  <c r="P67" i="31"/>
  <c r="H31" i="35" s="1"/>
  <c r="H30" i="35"/>
  <c r="J61" i="30"/>
  <c r="O65" i="30"/>
  <c r="M65" i="30"/>
  <c r="J65" i="30"/>
  <c r="J69" i="30"/>
  <c r="O69" i="30"/>
  <c r="M69" i="30"/>
  <c r="O73" i="30"/>
  <c r="M73" i="30"/>
  <c r="J73" i="30"/>
  <c r="O62" i="30"/>
  <c r="M62" i="30"/>
  <c r="J62" i="30"/>
  <c r="O66" i="30"/>
  <c r="M66" i="30"/>
  <c r="J66" i="30"/>
  <c r="O70" i="30"/>
  <c r="M70" i="30"/>
  <c r="J70" i="30"/>
  <c r="O74" i="30"/>
  <c r="M74" i="30"/>
  <c r="J74" i="30"/>
  <c r="H36" i="35"/>
  <c r="J59" i="30"/>
  <c r="O63" i="30"/>
  <c r="M63" i="30"/>
  <c r="J63" i="30"/>
  <c r="O67" i="30"/>
  <c r="M67" i="30"/>
  <c r="J67" i="30"/>
  <c r="O71" i="30"/>
  <c r="M71" i="30"/>
  <c r="J71" i="30"/>
  <c r="O75" i="30"/>
  <c r="M75" i="30"/>
  <c r="J75" i="30"/>
  <c r="H29" i="35"/>
  <c r="J60" i="30"/>
  <c r="O64" i="30"/>
  <c r="M64" i="30"/>
  <c r="J64" i="30"/>
  <c r="M68" i="30"/>
  <c r="J68" i="30"/>
  <c r="O68" i="30"/>
  <c r="O72" i="30"/>
  <c r="M72" i="30"/>
  <c r="J72" i="30"/>
  <c r="J55" i="31"/>
  <c r="J58" i="31"/>
  <c r="J56" i="31"/>
  <c r="J57" i="31"/>
  <c r="J54" i="31"/>
  <c r="J53" i="31"/>
  <c r="J52" i="31"/>
  <c r="BE12" i="36"/>
  <c r="C9" i="17"/>
  <c r="C33" i="17" s="1"/>
  <c r="F54" i="30"/>
  <c r="F62" i="30"/>
  <c r="F70" i="30"/>
  <c r="F55" i="30"/>
  <c r="F63" i="30"/>
  <c r="F71" i="30"/>
  <c r="F56" i="30"/>
  <c r="F64" i="30"/>
  <c r="F72" i="30"/>
  <c r="I16" i="14"/>
  <c r="I14" i="14"/>
  <c r="H14" i="14"/>
  <c r="G14" i="14"/>
  <c r="F14" i="14"/>
  <c r="E14" i="14"/>
  <c r="E13" i="14"/>
  <c r="F13" i="14"/>
  <c r="G13" i="14"/>
  <c r="H13" i="14"/>
  <c r="I13" i="14"/>
  <c r="D13" i="14"/>
  <c r="C16" i="14"/>
  <c r="C17" i="31" s="1"/>
  <c r="C51" i="31" s="1"/>
  <c r="P69" i="30" l="1"/>
  <c r="J33" i="35" s="1"/>
  <c r="P75" i="30"/>
  <c r="J39" i="35" s="1"/>
  <c r="P71" i="30"/>
  <c r="J35" i="35" s="1"/>
  <c r="P70" i="30"/>
  <c r="J34" i="35" s="1"/>
  <c r="P65" i="30"/>
  <c r="J29" i="35" s="1"/>
  <c r="P64" i="30"/>
  <c r="J28" i="35" s="1"/>
  <c r="P66" i="30"/>
  <c r="J30" i="35" s="1"/>
  <c r="P62" i="30"/>
  <c r="J26" i="35" s="1"/>
  <c r="P68" i="30"/>
  <c r="J32" i="35" s="1"/>
  <c r="P67" i="30"/>
  <c r="J31" i="35" s="1"/>
  <c r="P73" i="30"/>
  <c r="J37" i="35" s="1"/>
  <c r="P72" i="30"/>
  <c r="J36" i="35" s="1"/>
  <c r="P63" i="30"/>
  <c r="J27" i="35" s="1"/>
  <c r="P74" i="30"/>
  <c r="J38" i="35" s="1"/>
  <c r="BF12" i="36"/>
  <c r="J16" i="14"/>
  <c r="L16" i="14" s="1"/>
  <c r="I17" i="31"/>
  <c r="J17" i="31" s="1"/>
  <c r="I17" i="30"/>
  <c r="C39" i="17"/>
  <c r="C16" i="35" l="1"/>
  <c r="C19" i="36"/>
  <c r="J23" i="30"/>
  <c r="J21" i="30"/>
  <c r="J19" i="30"/>
  <c r="J22" i="30"/>
  <c r="J20" i="30"/>
  <c r="J18" i="30"/>
  <c r="J17" i="30"/>
  <c r="J24" i="30"/>
  <c r="H17" i="30"/>
  <c r="H18" i="30" s="1"/>
  <c r="I51" i="30"/>
  <c r="I51" i="31"/>
  <c r="H17" i="31"/>
  <c r="H18" i="31" s="1"/>
  <c r="BG12" i="36"/>
  <c r="G18" i="31"/>
  <c r="K18" i="31" s="1"/>
  <c r="N18" i="31" s="1"/>
  <c r="O17" i="31"/>
  <c r="C18" i="30"/>
  <c r="C52" i="30" s="1"/>
  <c r="C52" i="31"/>
  <c r="E63" i="30"/>
  <c r="E63" i="31"/>
  <c r="E64" i="31"/>
  <c r="E64" i="30"/>
  <c r="E71" i="30"/>
  <c r="E71" i="31"/>
  <c r="G51" i="31"/>
  <c r="K51" i="31" s="1"/>
  <c r="N51" i="31" s="1"/>
  <c r="J51" i="31"/>
  <c r="C40" i="17"/>
  <c r="C17" i="14"/>
  <c r="C18" i="31" s="1"/>
  <c r="C17" i="35" l="1"/>
  <c r="C20" i="36"/>
  <c r="G18" i="30"/>
  <c r="K18" i="30" s="1"/>
  <c r="N18" i="30" s="1"/>
  <c r="O17" i="30"/>
  <c r="F13" i="36"/>
  <c r="F15" i="36" s="1"/>
  <c r="F16" i="36" s="1"/>
  <c r="H13" i="36"/>
  <c r="H15" i="36" s="1"/>
  <c r="G13" i="36"/>
  <c r="G15" i="36" s="1"/>
  <c r="I13" i="36"/>
  <c r="I15" i="36" s="1"/>
  <c r="J13" i="36"/>
  <c r="J15" i="36" s="1"/>
  <c r="K13" i="36"/>
  <c r="K15" i="36" s="1"/>
  <c r="L13" i="36"/>
  <c r="L15" i="36" s="1"/>
  <c r="M13" i="36"/>
  <c r="M15" i="36" s="1"/>
  <c r="N13" i="36"/>
  <c r="N15" i="36" s="1"/>
  <c r="N16" i="36" s="1"/>
  <c r="O13" i="36"/>
  <c r="O15" i="36" s="1"/>
  <c r="P13" i="36"/>
  <c r="P15" i="36" s="1"/>
  <c r="Q13" i="36"/>
  <c r="Q15" i="36" s="1"/>
  <c r="R13" i="36"/>
  <c r="R15" i="36" s="1"/>
  <c r="S13" i="36"/>
  <c r="S15" i="36" s="1"/>
  <c r="T13" i="36"/>
  <c r="T15" i="36" s="1"/>
  <c r="U13" i="36"/>
  <c r="U15" i="36" s="1"/>
  <c r="V13" i="36"/>
  <c r="V15" i="36" s="1"/>
  <c r="V16" i="36" s="1"/>
  <c r="W13" i="36"/>
  <c r="W15" i="36" s="1"/>
  <c r="X13" i="36"/>
  <c r="X15" i="36" s="1"/>
  <c r="Y13" i="36"/>
  <c r="Y15" i="36" s="1"/>
  <c r="Z13" i="36"/>
  <c r="Z15" i="36" s="1"/>
  <c r="AA13" i="36"/>
  <c r="AA15" i="36" s="1"/>
  <c r="AB13" i="36"/>
  <c r="AB15" i="36" s="1"/>
  <c r="AC13" i="36"/>
  <c r="AC15" i="36" s="1"/>
  <c r="AD13" i="36"/>
  <c r="AD15" i="36" s="1"/>
  <c r="AE13" i="36"/>
  <c r="AE15" i="36" s="1"/>
  <c r="AF13" i="36"/>
  <c r="AF15" i="36" s="1"/>
  <c r="AG13" i="36"/>
  <c r="AG15" i="36" s="1"/>
  <c r="AH13" i="36"/>
  <c r="AH15" i="36" s="1"/>
  <c r="AI13" i="36"/>
  <c r="AI15" i="36" s="1"/>
  <c r="AJ13" i="36"/>
  <c r="AJ15" i="36" s="1"/>
  <c r="AK13" i="36"/>
  <c r="AK15" i="36" s="1"/>
  <c r="AL13" i="36"/>
  <c r="AL15" i="36" s="1"/>
  <c r="AM13" i="36"/>
  <c r="AM15" i="36" s="1"/>
  <c r="AN13" i="36"/>
  <c r="AN15" i="36" s="1"/>
  <c r="AO13" i="36"/>
  <c r="AO15" i="36" s="1"/>
  <c r="AP13" i="36"/>
  <c r="AP15" i="36" s="1"/>
  <c r="AQ13" i="36"/>
  <c r="AQ15" i="36" s="1"/>
  <c r="AR13" i="36"/>
  <c r="AR15" i="36" s="1"/>
  <c r="AS13" i="36"/>
  <c r="AS15" i="36" s="1"/>
  <c r="AT13" i="36"/>
  <c r="AT15" i="36" s="1"/>
  <c r="AU13" i="36"/>
  <c r="AU15" i="36" s="1"/>
  <c r="AV13" i="36"/>
  <c r="AV15" i="36" s="1"/>
  <c r="AW13" i="36"/>
  <c r="AW15" i="36" s="1"/>
  <c r="AX13" i="36"/>
  <c r="AX15" i="36" s="1"/>
  <c r="AY13" i="36"/>
  <c r="AY15" i="36" s="1"/>
  <c r="AZ13" i="36"/>
  <c r="AZ15" i="36" s="1"/>
  <c r="BA13" i="36"/>
  <c r="BA15" i="36" s="1"/>
  <c r="BB13" i="36"/>
  <c r="BB15" i="36" s="1"/>
  <c r="BC13" i="36"/>
  <c r="BC15" i="36" s="1"/>
  <c r="BD13" i="36"/>
  <c r="BD15" i="36" s="1"/>
  <c r="BE13" i="36"/>
  <c r="BE15" i="36" s="1"/>
  <c r="BF13" i="36"/>
  <c r="BF15" i="36" s="1"/>
  <c r="AO19" i="36"/>
  <c r="AL19" i="36"/>
  <c r="U19" i="36"/>
  <c r="AZ19" i="36"/>
  <c r="AN19" i="36"/>
  <c r="AQ19" i="36"/>
  <c r="J19" i="36"/>
  <c r="P19" i="36"/>
  <c r="AT19" i="36"/>
  <c r="AG19" i="36"/>
  <c r="BD19" i="36"/>
  <c r="BC19" i="36"/>
  <c r="AD19" i="36"/>
  <c r="M19" i="36"/>
  <c r="AR19" i="36"/>
  <c r="AI19" i="36"/>
  <c r="AP19" i="36"/>
  <c r="Y19" i="36"/>
  <c r="X19" i="36"/>
  <c r="AU19" i="36"/>
  <c r="V19" i="36"/>
  <c r="AJ19" i="36"/>
  <c r="AA19" i="36"/>
  <c r="BF19" i="36"/>
  <c r="Q19" i="36"/>
  <c r="AM19" i="36"/>
  <c r="N19" i="36"/>
  <c r="AB19" i="36"/>
  <c r="S19" i="36"/>
  <c r="AX19" i="36"/>
  <c r="AF19" i="36"/>
  <c r="AW19" i="36"/>
  <c r="G19" i="36"/>
  <c r="AY19" i="36"/>
  <c r="I19" i="36"/>
  <c r="AE19" i="36"/>
  <c r="F19" i="36"/>
  <c r="BA19" i="36"/>
  <c r="T19" i="36"/>
  <c r="K19" i="36"/>
  <c r="W19" i="36"/>
  <c r="H19" i="36"/>
  <c r="AS19" i="36"/>
  <c r="L19" i="36"/>
  <c r="AH19" i="36"/>
  <c r="BE19" i="36"/>
  <c r="AV19" i="36"/>
  <c r="O19" i="36"/>
  <c r="BB19" i="36"/>
  <c r="AK19" i="36"/>
  <c r="BG19" i="36"/>
  <c r="Z19" i="36"/>
  <c r="AC19" i="36"/>
  <c r="R19" i="36"/>
  <c r="J55" i="30"/>
  <c r="J53" i="30"/>
  <c r="J51" i="30"/>
  <c r="J52" i="30"/>
  <c r="J58" i="30"/>
  <c r="J57" i="30"/>
  <c r="J56" i="30"/>
  <c r="J54" i="30"/>
  <c r="G51" i="30"/>
  <c r="K51" i="30" s="1"/>
  <c r="N51" i="30" s="1"/>
  <c r="BG13" i="36"/>
  <c r="BG15" i="36" s="1"/>
  <c r="BH12" i="36"/>
  <c r="BH13" i="36" s="1"/>
  <c r="M16" i="14"/>
  <c r="L17" i="30"/>
  <c r="L17" i="31"/>
  <c r="O18" i="30"/>
  <c r="L18" i="30"/>
  <c r="H19" i="30"/>
  <c r="G19" i="30"/>
  <c r="K19" i="30" s="1"/>
  <c r="N19" i="30" s="1"/>
  <c r="H19" i="31"/>
  <c r="G19" i="31"/>
  <c r="K19" i="31" s="1"/>
  <c r="N19" i="31" s="1"/>
  <c r="L18" i="31"/>
  <c r="O51" i="31"/>
  <c r="L51" i="31"/>
  <c r="C19" i="30"/>
  <c r="C53" i="30" s="1"/>
  <c r="E65" i="31"/>
  <c r="E65" i="30"/>
  <c r="E61" i="30"/>
  <c r="E61" i="31"/>
  <c r="E53" i="30"/>
  <c r="E53" i="31"/>
  <c r="E52" i="30"/>
  <c r="E52" i="31"/>
  <c r="E72" i="31"/>
  <c r="E72" i="30"/>
  <c r="E69" i="30"/>
  <c r="E69" i="31"/>
  <c r="E66" i="30"/>
  <c r="E66" i="31"/>
  <c r="E60" i="30"/>
  <c r="E60" i="31"/>
  <c r="E57" i="31"/>
  <c r="E57" i="30"/>
  <c r="E59" i="30"/>
  <c r="E59" i="31"/>
  <c r="E58" i="30"/>
  <c r="E58" i="31"/>
  <c r="E56" i="31"/>
  <c r="E56" i="30"/>
  <c r="E68" i="30"/>
  <c r="E68" i="31"/>
  <c r="E70" i="31"/>
  <c r="E70" i="30"/>
  <c r="E54" i="31"/>
  <c r="E54" i="30"/>
  <c r="E73" i="31"/>
  <c r="E73" i="30"/>
  <c r="E74" i="30"/>
  <c r="E74" i="31"/>
  <c r="E62" i="31"/>
  <c r="E62" i="30"/>
  <c r="E55" i="30"/>
  <c r="E55" i="31"/>
  <c r="E67" i="30"/>
  <c r="E67" i="31"/>
  <c r="E75" i="31"/>
  <c r="E75" i="30"/>
  <c r="H51" i="31"/>
  <c r="C41" i="17"/>
  <c r="C18" i="14"/>
  <c r="C19" i="31" s="1"/>
  <c r="C53" i="31" s="1"/>
  <c r="L51" i="30" l="1"/>
  <c r="H51" i="30"/>
  <c r="BF16" i="36"/>
  <c r="R16" i="36"/>
  <c r="S16" i="36"/>
  <c r="C18" i="35"/>
  <c r="C21" i="36"/>
  <c r="O18" i="31"/>
  <c r="K16" i="36"/>
  <c r="J16" i="36"/>
  <c r="Q16" i="36"/>
  <c r="I16" i="36"/>
  <c r="T16" i="36"/>
  <c r="P16" i="36"/>
  <c r="W16" i="36"/>
  <c r="O16" i="36"/>
  <c r="U16" i="36"/>
  <c r="H16" i="36"/>
  <c r="BH19" i="36"/>
  <c r="G16" i="36"/>
  <c r="M16" i="36"/>
  <c r="L16" i="36"/>
  <c r="O51" i="30"/>
  <c r="AS16" i="36"/>
  <c r="AZ16" i="36"/>
  <c r="AB16" i="36"/>
  <c r="M51" i="30"/>
  <c r="AQ16" i="36"/>
  <c r="AI16" i="36"/>
  <c r="AA16" i="36"/>
  <c r="AX16" i="36"/>
  <c r="AP16" i="36"/>
  <c r="AH16" i="36"/>
  <c r="Z16" i="36"/>
  <c r="AC16" i="36"/>
  <c r="BE16" i="36"/>
  <c r="AW16" i="36"/>
  <c r="AO16" i="36"/>
  <c r="AG16" i="36"/>
  <c r="Y16" i="36"/>
  <c r="AK16" i="36"/>
  <c r="AJ16" i="36"/>
  <c r="BD16" i="36"/>
  <c r="AV16" i="36"/>
  <c r="AN16" i="36"/>
  <c r="AF16" i="36"/>
  <c r="X16" i="36"/>
  <c r="M18" i="30"/>
  <c r="M17" i="30"/>
  <c r="P17" i="30" s="1"/>
  <c r="I15" i="35" s="1"/>
  <c r="BC16" i="36"/>
  <c r="AU16" i="36"/>
  <c r="AM16" i="36"/>
  <c r="AE16" i="36"/>
  <c r="BA16" i="36"/>
  <c r="AR16" i="36"/>
  <c r="AY16" i="36"/>
  <c r="AH20" i="36"/>
  <c r="AT20" i="36"/>
  <c r="AN20" i="36"/>
  <c r="AB20" i="36"/>
  <c r="AA20" i="36"/>
  <c r="AU20" i="36"/>
  <c r="P20" i="36"/>
  <c r="AQ20" i="36"/>
  <c r="BH20" i="36"/>
  <c r="AL20" i="36"/>
  <c r="AC20" i="36"/>
  <c r="S20" i="36"/>
  <c r="AJ20" i="36"/>
  <c r="H20" i="36"/>
  <c r="AF20" i="36"/>
  <c r="AZ20" i="36"/>
  <c r="T20" i="36"/>
  <c r="AD20" i="36"/>
  <c r="U20" i="36"/>
  <c r="K20" i="36"/>
  <c r="Z20" i="36"/>
  <c r="BD20" i="36"/>
  <c r="W20" i="36"/>
  <c r="AO20" i="36"/>
  <c r="M20" i="36"/>
  <c r="R20" i="36"/>
  <c r="AS20" i="36"/>
  <c r="O20" i="36"/>
  <c r="AE20" i="36"/>
  <c r="J20" i="36"/>
  <c r="AI20" i="36"/>
  <c r="BC20" i="36"/>
  <c r="G20" i="36"/>
  <c r="V20" i="36"/>
  <c r="BF20" i="36"/>
  <c r="AW20" i="36"/>
  <c r="BG20" i="36"/>
  <c r="AM20" i="36"/>
  <c r="Y20" i="36"/>
  <c r="AR20" i="36"/>
  <c r="N20" i="36"/>
  <c r="AP20" i="36"/>
  <c r="AK20" i="36"/>
  <c r="I20" i="36"/>
  <c r="BB20" i="36"/>
  <c r="BE20" i="36"/>
  <c r="BA20" i="36"/>
  <c r="AY20" i="36"/>
  <c r="AV20" i="36"/>
  <c r="L20" i="36"/>
  <c r="Q20" i="36"/>
  <c r="F20" i="36"/>
  <c r="AX20" i="36"/>
  <c r="X20" i="36"/>
  <c r="AG20" i="36"/>
  <c r="BB16" i="36"/>
  <c r="AT16" i="36"/>
  <c r="AL16" i="36"/>
  <c r="AD16" i="36"/>
  <c r="BG16" i="36"/>
  <c r="BH15" i="36"/>
  <c r="BI12" i="36"/>
  <c r="L19" i="30"/>
  <c r="H20" i="30"/>
  <c r="G20" i="30"/>
  <c r="K20" i="30" s="1"/>
  <c r="N20" i="30" s="1"/>
  <c r="H20" i="31"/>
  <c r="G20" i="31"/>
  <c r="K20" i="31" s="1"/>
  <c r="N20" i="31" s="1"/>
  <c r="M18" i="31"/>
  <c r="M17" i="31"/>
  <c r="P17" i="31" s="1"/>
  <c r="G15" i="35" s="1"/>
  <c r="L19" i="31"/>
  <c r="M19" i="31" s="1"/>
  <c r="E17" i="30"/>
  <c r="E51" i="30" s="1"/>
  <c r="F15" i="35"/>
  <c r="E17" i="31"/>
  <c r="E51" i="31" s="1"/>
  <c r="G52" i="30"/>
  <c r="K52" i="30" s="1"/>
  <c r="N52" i="30" s="1"/>
  <c r="H52" i="30"/>
  <c r="H52" i="31"/>
  <c r="G52" i="31"/>
  <c r="K52" i="31" s="1"/>
  <c r="N52" i="31" s="1"/>
  <c r="M51" i="31"/>
  <c r="C20" i="30"/>
  <c r="C54" i="30" s="1"/>
  <c r="C42" i="17"/>
  <c r="C19" i="14"/>
  <c r="C20" i="31" s="1"/>
  <c r="C54" i="31" s="1"/>
  <c r="P51" i="31" l="1"/>
  <c r="P51" i="30"/>
  <c r="J15" i="35" s="1"/>
  <c r="O19" i="31"/>
  <c r="P19" i="31" s="1"/>
  <c r="G17" i="35" s="1"/>
  <c r="C19" i="35"/>
  <c r="C22" i="36"/>
  <c r="BI13" i="36"/>
  <c r="BI15" i="36" s="1"/>
  <c r="BI19" i="36"/>
  <c r="BI20" i="36"/>
  <c r="M19" i="30"/>
  <c r="AN21" i="36"/>
  <c r="G21" i="36"/>
  <c r="AT21" i="36"/>
  <c r="AR21" i="36"/>
  <c r="J21" i="36"/>
  <c r="Y21" i="36"/>
  <c r="S21" i="36"/>
  <c r="M21" i="36"/>
  <c r="AY21" i="36"/>
  <c r="AF21" i="36"/>
  <c r="AL21" i="36"/>
  <c r="AJ21" i="36"/>
  <c r="AC21" i="36"/>
  <c r="X21" i="36"/>
  <c r="BC21" i="36"/>
  <c r="AD21" i="36"/>
  <c r="AB21" i="36"/>
  <c r="BF21" i="36"/>
  <c r="BG21" i="36"/>
  <c r="I21" i="36"/>
  <c r="W21" i="36"/>
  <c r="Z21" i="36"/>
  <c r="P21" i="36"/>
  <c r="AU21" i="36"/>
  <c r="V21" i="36"/>
  <c r="T21" i="36"/>
  <c r="AX21" i="36"/>
  <c r="AW21" i="36"/>
  <c r="AQ21" i="36"/>
  <c r="AK21" i="36"/>
  <c r="BA21" i="36"/>
  <c r="BH21" i="36"/>
  <c r="AM21" i="36"/>
  <c r="N21" i="36"/>
  <c r="L21" i="36"/>
  <c r="AP21" i="36"/>
  <c r="AA21" i="36"/>
  <c r="U21" i="36"/>
  <c r="Q21" i="36"/>
  <c r="AG21" i="36"/>
  <c r="BD21" i="36"/>
  <c r="AE21" i="36"/>
  <c r="F21" i="36"/>
  <c r="AH21" i="36"/>
  <c r="H21" i="36"/>
  <c r="K21" i="36"/>
  <c r="AZ21" i="36"/>
  <c r="BE21" i="36"/>
  <c r="R21" i="36"/>
  <c r="AV21" i="36"/>
  <c r="AS21" i="36"/>
  <c r="O21" i="36"/>
  <c r="BI21" i="36"/>
  <c r="AI21" i="36"/>
  <c r="BB21" i="36"/>
  <c r="AO21" i="36"/>
  <c r="O19" i="30"/>
  <c r="BH16" i="36"/>
  <c r="BJ12" i="36"/>
  <c r="BJ21" i="36" s="1"/>
  <c r="L20" i="31"/>
  <c r="G21" i="31"/>
  <c r="K21" i="31" s="1"/>
  <c r="N21" i="31" s="1"/>
  <c r="H21" i="31"/>
  <c r="L20" i="30"/>
  <c r="H15" i="35"/>
  <c r="H21" i="30"/>
  <c r="G21" i="30"/>
  <c r="K21" i="30" s="1"/>
  <c r="N21" i="30" s="1"/>
  <c r="P18" i="30"/>
  <c r="I16" i="35" s="1"/>
  <c r="P18" i="31"/>
  <c r="G16" i="35" s="1"/>
  <c r="H53" i="30"/>
  <c r="G53" i="30"/>
  <c r="K53" i="30" s="1"/>
  <c r="N53" i="30" s="1"/>
  <c r="L52" i="30"/>
  <c r="L52" i="31"/>
  <c r="H53" i="3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 s="1"/>
  <c r="H69" i="31" s="1"/>
  <c r="H70" i="31" s="1"/>
  <c r="H71" i="31" s="1"/>
  <c r="H72" i="31" s="1"/>
  <c r="H73" i="31" s="1"/>
  <c r="H74" i="31" s="1"/>
  <c r="H75" i="31" s="1"/>
  <c r="G53" i="31"/>
  <c r="K53" i="31" s="1"/>
  <c r="N53" i="31" s="1"/>
  <c r="C21" i="30"/>
  <c r="C55" i="30" s="1"/>
  <c r="C43" i="17"/>
  <c r="C20" i="14"/>
  <c r="C21" i="31" s="1"/>
  <c r="C55" i="31" s="1"/>
  <c r="O20" i="31" l="1"/>
  <c r="C20" i="35"/>
  <c r="C23" i="36"/>
  <c r="O52" i="31"/>
  <c r="P19" i="30"/>
  <c r="I17" i="35" s="1"/>
  <c r="BJ13" i="36"/>
  <c r="BJ15" i="36" s="1"/>
  <c r="BJ19" i="36"/>
  <c r="BJ20" i="36"/>
  <c r="T22" i="36"/>
  <c r="AY22" i="36"/>
  <c r="R22" i="36"/>
  <c r="BE22" i="36"/>
  <c r="AF22" i="36"/>
  <c r="F22" i="36"/>
  <c r="U22" i="36"/>
  <c r="AE22" i="36"/>
  <c r="L22" i="36"/>
  <c r="AQ22" i="36"/>
  <c r="J22" i="36"/>
  <c r="AW22" i="36"/>
  <c r="X22" i="36"/>
  <c r="BJ22" i="36"/>
  <c r="AM22" i="36"/>
  <c r="BC22" i="36"/>
  <c r="AI22" i="36"/>
  <c r="AO22" i="36"/>
  <c r="P22" i="36"/>
  <c r="BB22" i="36"/>
  <c r="BI22" i="36"/>
  <c r="AU22" i="36"/>
  <c r="G22" i="36"/>
  <c r="AV22" i="36"/>
  <c r="BH22" i="36"/>
  <c r="AA22" i="36"/>
  <c r="BF22" i="36"/>
  <c r="AG22" i="36"/>
  <c r="H22" i="36"/>
  <c r="AT22" i="36"/>
  <c r="AC22" i="36"/>
  <c r="O22" i="36"/>
  <c r="AH22" i="36"/>
  <c r="AZ22" i="36"/>
  <c r="S22" i="36"/>
  <c r="AX22" i="36"/>
  <c r="Y22" i="36"/>
  <c r="AL22" i="36"/>
  <c r="W22" i="36"/>
  <c r="AJ22" i="36"/>
  <c r="I22" i="36"/>
  <c r="M22" i="36"/>
  <c r="AR22" i="36"/>
  <c r="K22" i="36"/>
  <c r="AP22" i="36"/>
  <c r="Q22" i="36"/>
  <c r="BD22" i="36"/>
  <c r="AD22" i="36"/>
  <c r="AS22" i="36"/>
  <c r="AK22" i="36"/>
  <c r="V22" i="36"/>
  <c r="BG22" i="36"/>
  <c r="BA22" i="36"/>
  <c r="Z22" i="36"/>
  <c r="N22" i="36"/>
  <c r="AN22" i="36"/>
  <c r="AB22" i="36"/>
  <c r="O52" i="30"/>
  <c r="G54" i="31"/>
  <c r="K54" i="31" s="1"/>
  <c r="N54" i="31" s="1"/>
  <c r="O54" i="31" s="1"/>
  <c r="M52" i="30"/>
  <c r="O20" i="30"/>
  <c r="M21" i="30"/>
  <c r="M20" i="30"/>
  <c r="BI16" i="36"/>
  <c r="BK12" i="36"/>
  <c r="BK22" i="36" s="1"/>
  <c r="L21" i="30"/>
  <c r="O21" i="31"/>
  <c r="L21" i="31"/>
  <c r="G22" i="30"/>
  <c r="K22" i="30" s="1"/>
  <c r="N22" i="30" s="1"/>
  <c r="H22" i="30"/>
  <c r="M20" i="31"/>
  <c r="H22" i="31"/>
  <c r="G22" i="31"/>
  <c r="K22" i="31" s="1"/>
  <c r="N22" i="31" s="1"/>
  <c r="L53" i="30"/>
  <c r="G54" i="30"/>
  <c r="K54" i="30" s="1"/>
  <c r="N54" i="30" s="1"/>
  <c r="H54" i="30"/>
  <c r="L53" i="31"/>
  <c r="M52" i="31"/>
  <c r="C22" i="30"/>
  <c r="C56" i="30" s="1"/>
  <c r="G55" i="31"/>
  <c r="K55" i="31" s="1"/>
  <c r="N55" i="31" s="1"/>
  <c r="C44" i="17"/>
  <c r="C21" i="14"/>
  <c r="C22" i="31" s="1"/>
  <c r="C56" i="31" s="1"/>
  <c r="L54" i="31" l="1"/>
  <c r="P52" i="30"/>
  <c r="J16" i="35" s="1"/>
  <c r="P52" i="31"/>
  <c r="P20" i="31"/>
  <c r="G18" i="35" s="1"/>
  <c r="O53" i="31"/>
  <c r="C21" i="35"/>
  <c r="C24" i="36"/>
  <c r="BK13" i="36"/>
  <c r="BK15" i="36" s="1"/>
  <c r="BK19" i="36"/>
  <c r="BK20" i="36"/>
  <c r="BK21" i="36"/>
  <c r="O21" i="30"/>
  <c r="P21" i="30" s="1"/>
  <c r="I19" i="35" s="1"/>
  <c r="M53" i="30"/>
  <c r="O53" i="30"/>
  <c r="X23" i="36"/>
  <c r="BK23" i="36"/>
  <c r="AL23" i="36"/>
  <c r="M23" i="36"/>
  <c r="AR23" i="36"/>
  <c r="BF23" i="36"/>
  <c r="Y23" i="36"/>
  <c r="AA23" i="36"/>
  <c r="P23" i="36"/>
  <c r="BC23" i="36"/>
  <c r="AD23" i="36"/>
  <c r="AJ23" i="36"/>
  <c r="AX23" i="36"/>
  <c r="S23" i="36"/>
  <c r="AO23" i="36"/>
  <c r="AY23" i="36"/>
  <c r="H23" i="36"/>
  <c r="AU23" i="36"/>
  <c r="V23" i="36"/>
  <c r="BI23" i="36"/>
  <c r="AB23" i="36"/>
  <c r="BG23" i="36"/>
  <c r="AP23" i="36"/>
  <c r="I23" i="36"/>
  <c r="AM23" i="36"/>
  <c r="N23" i="36"/>
  <c r="BA23" i="36"/>
  <c r="T23" i="36"/>
  <c r="AH23" i="36"/>
  <c r="AW23" i="36"/>
  <c r="BD23" i="36"/>
  <c r="AE23" i="36"/>
  <c r="F23" i="36"/>
  <c r="AS23" i="36"/>
  <c r="L23" i="36"/>
  <c r="Z23" i="36"/>
  <c r="Q23" i="36"/>
  <c r="AI23" i="36"/>
  <c r="AV23" i="36"/>
  <c r="W23" i="36"/>
  <c r="BJ23" i="36"/>
  <c r="AK23" i="36"/>
  <c r="R23" i="36"/>
  <c r="U23" i="36"/>
  <c r="O23" i="36"/>
  <c r="BH23" i="36"/>
  <c r="AQ23" i="36"/>
  <c r="K23" i="36"/>
  <c r="AC23" i="36"/>
  <c r="G23" i="36"/>
  <c r="AZ23" i="36"/>
  <c r="AG23" i="36"/>
  <c r="BB23" i="36"/>
  <c r="AT23" i="36"/>
  <c r="AN23" i="36"/>
  <c r="AF23" i="36"/>
  <c r="BE23" i="36"/>
  <c r="J23" i="36"/>
  <c r="BJ16" i="36"/>
  <c r="BL12" i="36"/>
  <c r="BL23" i="36" s="1"/>
  <c r="M54" i="31"/>
  <c r="P54" i="31" s="1"/>
  <c r="H18" i="35" s="1"/>
  <c r="G23" i="30"/>
  <c r="K23" i="30" s="1"/>
  <c r="N23" i="30" s="1"/>
  <c r="H23" i="30"/>
  <c r="O22" i="30"/>
  <c r="L22" i="30"/>
  <c r="O22" i="31"/>
  <c r="L22" i="31"/>
  <c r="H23" i="31"/>
  <c r="G23" i="31"/>
  <c r="K23" i="31" s="1"/>
  <c r="N23" i="31" s="1"/>
  <c r="P20" i="30"/>
  <c r="I18" i="35" s="1"/>
  <c r="M21" i="31"/>
  <c r="G55" i="30"/>
  <c r="K55" i="30" s="1"/>
  <c r="N55" i="30" s="1"/>
  <c r="H55" i="30"/>
  <c r="O54" i="30"/>
  <c r="L54" i="30"/>
  <c r="H16" i="35"/>
  <c r="M53" i="31"/>
  <c r="L55" i="31"/>
  <c r="C23" i="30"/>
  <c r="C57" i="30" s="1"/>
  <c r="C57" i="31"/>
  <c r="G56" i="31"/>
  <c r="K56" i="31" s="1"/>
  <c r="N56" i="31" s="1"/>
  <c r="C45" i="17"/>
  <c r="C22" i="14"/>
  <c r="C23" i="31" s="1"/>
  <c r="P53" i="31" l="1"/>
  <c r="H17" i="35" s="1"/>
  <c r="P53" i="30"/>
  <c r="J17" i="35" s="1"/>
  <c r="O55" i="31"/>
  <c r="C22" i="35"/>
  <c r="C25" i="36"/>
  <c r="BL13" i="36"/>
  <c r="BL15" i="36" s="1"/>
  <c r="BL19" i="36"/>
  <c r="BL20" i="36"/>
  <c r="BL21" i="36"/>
  <c r="BL22" i="36"/>
  <c r="M54" i="30"/>
  <c r="P54" i="30" s="1"/>
  <c r="J18" i="35" s="1"/>
  <c r="M22" i="30"/>
  <c r="P22" i="30" s="1"/>
  <c r="I20" i="35" s="1"/>
  <c r="AI24" i="36"/>
  <c r="AO24" i="36"/>
  <c r="P24" i="36"/>
  <c r="BC24" i="36"/>
  <c r="AD24" i="36"/>
  <c r="BH24" i="36"/>
  <c r="AA24" i="36"/>
  <c r="BF24" i="36"/>
  <c r="AG24" i="36"/>
  <c r="H24" i="36"/>
  <c r="AU24" i="36"/>
  <c r="V24" i="36"/>
  <c r="BI24" i="36"/>
  <c r="AY24" i="36"/>
  <c r="AZ24" i="36"/>
  <c r="S24" i="36"/>
  <c r="AX24" i="36"/>
  <c r="Y24" i="36"/>
  <c r="BL24" i="36"/>
  <c r="AM24" i="36"/>
  <c r="N24" i="36"/>
  <c r="BA24" i="36"/>
  <c r="R24" i="36"/>
  <c r="G24" i="36"/>
  <c r="AR24" i="36"/>
  <c r="K24" i="36"/>
  <c r="AP24" i="36"/>
  <c r="Q24" i="36"/>
  <c r="BD24" i="36"/>
  <c r="AE24" i="36"/>
  <c r="F24" i="36"/>
  <c r="AS24" i="36"/>
  <c r="BE24" i="36"/>
  <c r="AT24" i="36"/>
  <c r="AJ24" i="36"/>
  <c r="AH24" i="36"/>
  <c r="I24" i="36"/>
  <c r="AV24" i="36"/>
  <c r="W24" i="36"/>
  <c r="BJ24" i="36"/>
  <c r="AF24" i="36"/>
  <c r="AB24" i="36"/>
  <c r="BG24" i="36"/>
  <c r="Z24" i="36"/>
  <c r="AN24" i="36"/>
  <c r="O24" i="36"/>
  <c r="BB24" i="36"/>
  <c r="U24" i="36"/>
  <c r="AK24" i="36"/>
  <c r="T24" i="36"/>
  <c r="M24" i="36"/>
  <c r="J24" i="36"/>
  <c r="AW24" i="36"/>
  <c r="AC24" i="36"/>
  <c r="X24" i="36"/>
  <c r="BK24" i="36"/>
  <c r="AQ24" i="36"/>
  <c r="L24" i="36"/>
  <c r="AL24" i="36"/>
  <c r="BK16" i="36"/>
  <c r="BM12" i="36"/>
  <c r="P21" i="31"/>
  <c r="G19" i="35" s="1"/>
  <c r="L23" i="31"/>
  <c r="M23" i="31" s="1"/>
  <c r="O23" i="31"/>
  <c r="H24" i="30"/>
  <c r="G24" i="30"/>
  <c r="K24" i="30" s="1"/>
  <c r="N24" i="30" s="1"/>
  <c r="O23" i="30"/>
  <c r="L23" i="30"/>
  <c r="M23" i="30" s="1"/>
  <c r="H24" i="31"/>
  <c r="G24" i="31"/>
  <c r="K24" i="31" s="1"/>
  <c r="N24" i="31" s="1"/>
  <c r="M22" i="31"/>
  <c r="P22" i="31" s="1"/>
  <c r="G20" i="35" s="1"/>
  <c r="H56" i="30"/>
  <c r="G56" i="30"/>
  <c r="K56" i="30" s="1"/>
  <c r="N56" i="30" s="1"/>
  <c r="L55" i="30"/>
  <c r="O56" i="31"/>
  <c r="L56" i="31"/>
  <c r="M56" i="31" s="1"/>
  <c r="M55" i="31"/>
  <c r="C24" i="30"/>
  <c r="C58" i="30" s="1"/>
  <c r="G57" i="31"/>
  <c r="K57" i="31" s="1"/>
  <c r="N57" i="31" s="1"/>
  <c r="C46" i="17"/>
  <c r="C23" i="14"/>
  <c r="C24" i="31" s="1"/>
  <c r="C58" i="31" s="1"/>
  <c r="P55" i="31" l="1"/>
  <c r="H19" i="35" s="1"/>
  <c r="P56" i="31"/>
  <c r="C23" i="35"/>
  <c r="C26" i="36"/>
  <c r="BM13" i="36"/>
  <c r="BM15" i="36" s="1"/>
  <c r="BM19" i="36"/>
  <c r="BM20" i="36"/>
  <c r="BM21" i="36"/>
  <c r="BM22" i="36"/>
  <c r="BM23" i="36"/>
  <c r="BM24" i="36"/>
  <c r="O55" i="30"/>
  <c r="M55" i="30"/>
  <c r="H20" i="35"/>
  <c r="P23" i="31"/>
  <c r="G21" i="35" s="1"/>
  <c r="CZ25" i="36"/>
  <c r="AN25" i="36"/>
  <c r="CA25" i="36"/>
  <c r="O25" i="36"/>
  <c r="BB25" i="36"/>
  <c r="CO25" i="36"/>
  <c r="AC25" i="36"/>
  <c r="BH25" i="36"/>
  <c r="CM25" i="36"/>
  <c r="AA25" i="36"/>
  <c r="BF25" i="36"/>
  <c r="DA25" i="36"/>
  <c r="BU25" i="36"/>
  <c r="CR25" i="36"/>
  <c r="AF25" i="36"/>
  <c r="BS25" i="36"/>
  <c r="G25" i="36"/>
  <c r="AT25" i="36"/>
  <c r="CG25" i="36"/>
  <c r="U25" i="36"/>
  <c r="AZ25" i="36"/>
  <c r="CE25" i="36"/>
  <c r="S25" i="36"/>
  <c r="AX25" i="36"/>
  <c r="AO25" i="36"/>
  <c r="I25" i="36"/>
  <c r="BR25" i="36"/>
  <c r="AQ25" i="36"/>
  <c r="CJ25" i="36"/>
  <c r="X25" i="36"/>
  <c r="BK25" i="36"/>
  <c r="CX25" i="36"/>
  <c r="AL25" i="36"/>
  <c r="BY25" i="36"/>
  <c r="M25" i="36"/>
  <c r="AR25" i="36"/>
  <c r="BW25" i="36"/>
  <c r="K25" i="36"/>
  <c r="AP25" i="36"/>
  <c r="CS25" i="36"/>
  <c r="BM25" i="36"/>
  <c r="AE25" i="36"/>
  <c r="BX25" i="36"/>
  <c r="J25" i="36"/>
  <c r="CB25" i="36"/>
  <c r="P25" i="36"/>
  <c r="BC25" i="36"/>
  <c r="CP25" i="36"/>
  <c r="AD25" i="36"/>
  <c r="BQ25" i="36"/>
  <c r="CV25" i="36"/>
  <c r="AJ25" i="36"/>
  <c r="BO25" i="36"/>
  <c r="CT25" i="36"/>
  <c r="AH25" i="36"/>
  <c r="AG25" i="36"/>
  <c r="BE25" i="36"/>
  <c r="BD25" i="36"/>
  <c r="L25" i="36"/>
  <c r="CC25" i="36"/>
  <c r="BT25" i="36"/>
  <c r="H25" i="36"/>
  <c r="AU25" i="36"/>
  <c r="CH25" i="36"/>
  <c r="V25" i="36"/>
  <c r="BI25" i="36"/>
  <c r="CN25" i="36"/>
  <c r="AB25" i="36"/>
  <c r="BG25" i="36"/>
  <c r="CL25" i="36"/>
  <c r="Z25" i="36"/>
  <c r="CK25" i="36"/>
  <c r="CQ25" i="36"/>
  <c r="AS25" i="36"/>
  <c r="BV25" i="36"/>
  <c r="BL25" i="36"/>
  <c r="CY25" i="36"/>
  <c r="AM25" i="36"/>
  <c r="BZ25" i="36"/>
  <c r="N25" i="36"/>
  <c r="BA25" i="36"/>
  <c r="CF25" i="36"/>
  <c r="T25" i="36"/>
  <c r="AY25" i="36"/>
  <c r="CD25" i="36"/>
  <c r="R25" i="36"/>
  <c r="Y25" i="36"/>
  <c r="F25" i="36"/>
  <c r="AV25" i="36"/>
  <c r="AI25" i="36"/>
  <c r="CI25" i="36"/>
  <c r="BN25" i="36"/>
  <c r="CU25" i="36"/>
  <c r="W25" i="36"/>
  <c r="AW25" i="36"/>
  <c r="BJ25" i="36"/>
  <c r="Q25" i="36"/>
  <c r="CW25" i="36"/>
  <c r="AK25" i="36"/>
  <c r="BP25" i="36"/>
  <c r="BL16" i="36"/>
  <c r="BN12" i="36"/>
  <c r="G25" i="30"/>
  <c r="K25" i="30" s="1"/>
  <c r="N25" i="30" s="1"/>
  <c r="H25" i="30"/>
  <c r="O24" i="31"/>
  <c r="L24" i="31"/>
  <c r="M24" i="31" s="1"/>
  <c r="G25" i="31"/>
  <c r="K25" i="31" s="1"/>
  <c r="N25" i="31" s="1"/>
  <c r="H25" i="31"/>
  <c r="P23" i="30"/>
  <c r="I21" i="35" s="1"/>
  <c r="O24" i="30"/>
  <c r="L24" i="30"/>
  <c r="O56" i="30"/>
  <c r="L56" i="30"/>
  <c r="M56" i="30" s="1"/>
  <c r="G57" i="30"/>
  <c r="K57" i="30" s="1"/>
  <c r="N57" i="30" s="1"/>
  <c r="H57" i="30"/>
  <c r="O57" i="31"/>
  <c r="L57" i="31"/>
  <c r="M57" i="31" s="1"/>
  <c r="C25" i="30"/>
  <c r="C59" i="30" s="1"/>
  <c r="G58" i="31"/>
  <c r="K58" i="31" s="1"/>
  <c r="N58" i="31" s="1"/>
  <c r="C47" i="17"/>
  <c r="C24" i="14"/>
  <c r="C25" i="31" s="1"/>
  <c r="C59" i="31" s="1"/>
  <c r="P55" i="30" l="1"/>
  <c r="J19" i="35" s="1"/>
  <c r="P56" i="30"/>
  <c r="P57" i="31"/>
  <c r="BS26" i="36"/>
  <c r="R26" i="36"/>
  <c r="BM26" i="36"/>
  <c r="BC26" i="36"/>
  <c r="CT26" i="36"/>
  <c r="AR26" i="36"/>
  <c r="CW26" i="36"/>
  <c r="AG26" i="36"/>
  <c r="O26" i="36"/>
  <c r="V26" i="36"/>
  <c r="CA26" i="36"/>
  <c r="X26" i="36"/>
  <c r="AT26" i="36"/>
  <c r="BO26" i="36"/>
  <c r="K26" i="36"/>
  <c r="G26" i="36"/>
  <c r="AW26" i="36"/>
  <c r="BL26" i="36"/>
  <c r="CN26" i="36"/>
  <c r="AB26" i="36"/>
  <c r="AP26" i="36"/>
  <c r="CR26" i="36"/>
  <c r="AF26" i="36"/>
  <c r="M26" i="36"/>
  <c r="U26" i="36"/>
  <c r="CG26" i="36"/>
  <c r="CS26" i="36"/>
  <c r="BG26" i="36"/>
  <c r="AJ26" i="36"/>
  <c r="BU26" i="36"/>
  <c r="AQ26" i="36"/>
  <c r="BX26" i="36"/>
  <c r="AZ26" i="36"/>
  <c r="BF26" i="36"/>
  <c r="AO26" i="36"/>
  <c r="AC26" i="36"/>
  <c r="AD26" i="36"/>
  <c r="BH26" i="36"/>
  <c r="J26" i="36"/>
  <c r="I26" i="36"/>
  <c r="BD26" i="36"/>
  <c r="CJ26" i="36"/>
  <c r="AV26" i="36"/>
  <c r="CP26" i="36"/>
  <c r="BN26" i="36"/>
  <c r="Z26" i="36"/>
  <c r="BT26" i="36"/>
  <c r="CY26" i="36"/>
  <c r="BI26" i="36"/>
  <c r="CQ26" i="36"/>
  <c r="AX26" i="36"/>
  <c r="Y26" i="36"/>
  <c r="T26" i="36"/>
  <c r="BE26" i="36"/>
  <c r="AK26" i="36"/>
  <c r="P26" i="36"/>
  <c r="AH26" i="36"/>
  <c r="L26" i="36"/>
  <c r="BK26" i="36"/>
  <c r="H26" i="36"/>
  <c r="BB26" i="36"/>
  <c r="AU26" i="36"/>
  <c r="DA26" i="36"/>
  <c r="AM26" i="36"/>
  <c r="CO26" i="36"/>
  <c r="AE26" i="36"/>
  <c r="CC26" i="36"/>
  <c r="CI26" i="36"/>
  <c r="AN26" i="36"/>
  <c r="CD26" i="36"/>
  <c r="BV26" i="36"/>
  <c r="CV26" i="36"/>
  <c r="AL26" i="36"/>
  <c r="BA26" i="36"/>
  <c r="CU26" i="36"/>
  <c r="Q26" i="36"/>
  <c r="CM26" i="36"/>
  <c r="F26" i="36"/>
  <c r="CE26" i="36"/>
  <c r="CX26" i="36"/>
  <c r="W26" i="36"/>
  <c r="BR26" i="36"/>
  <c r="CH26" i="36"/>
  <c r="CK26" i="36"/>
  <c r="BQ26" i="36"/>
  <c r="CF26" i="36"/>
  <c r="AY26" i="36"/>
  <c r="N26" i="36"/>
  <c r="BJ26" i="36"/>
  <c r="AI26" i="36"/>
  <c r="CZ26" i="36"/>
  <c r="AA26" i="36"/>
  <c r="CL26" i="36"/>
  <c r="S26" i="36"/>
  <c r="CB26" i="36"/>
  <c r="BW26" i="36"/>
  <c r="BZ26" i="36"/>
  <c r="BY26" i="36"/>
  <c r="AS26" i="36"/>
  <c r="BP26" i="36"/>
  <c r="C24" i="35"/>
  <c r="C27" i="36"/>
  <c r="BN13" i="36"/>
  <c r="BN15" i="36" s="1"/>
  <c r="BN19" i="36"/>
  <c r="BN20" i="36"/>
  <c r="BN21" i="36"/>
  <c r="BN22" i="36"/>
  <c r="BN23" i="36"/>
  <c r="BN24" i="36"/>
  <c r="H21" i="35"/>
  <c r="M24" i="30"/>
  <c r="P24" i="30" s="1"/>
  <c r="I22" i="35" s="1"/>
  <c r="BM16" i="36"/>
  <c r="BO12" i="36"/>
  <c r="G26" i="31"/>
  <c r="K26" i="31" s="1"/>
  <c r="N26" i="31" s="1"/>
  <c r="H26" i="31"/>
  <c r="L25" i="31"/>
  <c r="P24" i="31"/>
  <c r="G22" i="35" s="1"/>
  <c r="H26" i="30"/>
  <c r="G26" i="30"/>
  <c r="K26" i="30" s="1"/>
  <c r="N26" i="30" s="1"/>
  <c r="L25" i="30"/>
  <c r="H58" i="30"/>
  <c r="G58" i="30"/>
  <c r="K58" i="30" s="1"/>
  <c r="N58" i="30" s="1"/>
  <c r="J20" i="35"/>
  <c r="O57" i="30"/>
  <c r="L57" i="30"/>
  <c r="O58" i="31"/>
  <c r="L58" i="31"/>
  <c r="M58" i="31" s="1"/>
  <c r="C26" i="30"/>
  <c r="C60" i="30" s="1"/>
  <c r="G59" i="31"/>
  <c r="K59" i="31" s="1"/>
  <c r="N59" i="31" s="1"/>
  <c r="C48" i="17"/>
  <c r="C25" i="14"/>
  <c r="C26" i="31" s="1"/>
  <c r="C60" i="31" s="1"/>
  <c r="P58" i="31" l="1"/>
  <c r="H22" i="35" s="1"/>
  <c r="CU27" i="36"/>
  <c r="AH27" i="36"/>
  <c r="CY27" i="36"/>
  <c r="BP27" i="36"/>
  <c r="AX27" i="36"/>
  <c r="K27" i="36"/>
  <c r="T27" i="36"/>
  <c r="CZ27" i="36"/>
  <c r="F27" i="36"/>
  <c r="CR27" i="36"/>
  <c r="CP27" i="36"/>
  <c r="BK27" i="36"/>
  <c r="DA27" i="36"/>
  <c r="AI27" i="36"/>
  <c r="BF27" i="36"/>
  <c r="AM27" i="36"/>
  <c r="AO27" i="36"/>
  <c r="V27" i="36"/>
  <c r="AV27" i="36"/>
  <c r="R27" i="36"/>
  <c r="AN27" i="36"/>
  <c r="CN27" i="36"/>
  <c r="AF27" i="36"/>
  <c r="BN27" i="36"/>
  <c r="CX27" i="36"/>
  <c r="P27" i="36"/>
  <c r="BT27" i="36"/>
  <c r="BE27" i="36"/>
  <c r="BM27" i="36"/>
  <c r="CE27" i="36"/>
  <c r="I27" i="36"/>
  <c r="CI27" i="36"/>
  <c r="AP27" i="36"/>
  <c r="CA27" i="36"/>
  <c r="AC27" i="36"/>
  <c r="BS27" i="36"/>
  <c r="Q27" i="36"/>
  <c r="CK27" i="36"/>
  <c r="BI27" i="36"/>
  <c r="H27" i="36"/>
  <c r="CC27" i="36"/>
  <c r="BJ27" i="36"/>
  <c r="S27" i="36"/>
  <c r="AG27" i="36"/>
  <c r="W27" i="36"/>
  <c r="L27" i="36"/>
  <c r="O27" i="36"/>
  <c r="AQ27" i="36"/>
  <c r="G27" i="36"/>
  <c r="BC27" i="36"/>
  <c r="BV27" i="36"/>
  <c r="BQ27" i="36"/>
  <c r="AU27" i="36"/>
  <c r="BA27" i="36"/>
  <c r="AJ27" i="36"/>
  <c r="BD27" i="36"/>
  <c r="AD27" i="36"/>
  <c r="AL27" i="36"/>
  <c r="CB27" i="36"/>
  <c r="Z27" i="36"/>
  <c r="CL27" i="36"/>
  <c r="M27" i="36"/>
  <c r="BR27" i="36"/>
  <c r="BU27" i="36"/>
  <c r="BL27" i="36"/>
  <c r="BW27" i="36"/>
  <c r="BO27" i="36"/>
  <c r="BG27" i="36"/>
  <c r="X27" i="36"/>
  <c r="AB27" i="36"/>
  <c r="BY27" i="36"/>
  <c r="CM27" i="36"/>
  <c r="U27" i="36"/>
  <c r="CQ27" i="36"/>
  <c r="BB27" i="36"/>
  <c r="AK27" i="36"/>
  <c r="CW27" i="36"/>
  <c r="CV27" i="36"/>
  <c r="BH27" i="36"/>
  <c r="CH27" i="36"/>
  <c r="AY27" i="36"/>
  <c r="CF27" i="36"/>
  <c r="BX27" i="36"/>
  <c r="AA27" i="36"/>
  <c r="AS27" i="36"/>
  <c r="AE27" i="36"/>
  <c r="N27" i="36"/>
  <c r="J27" i="36"/>
  <c r="CO27" i="36"/>
  <c r="CT27" i="36"/>
  <c r="BZ27" i="36"/>
  <c r="CG27" i="36"/>
  <c r="CJ27" i="36"/>
  <c r="CD27" i="36"/>
  <c r="AW27" i="36"/>
  <c r="AR27" i="36"/>
  <c r="AZ27" i="36"/>
  <c r="AT27" i="36"/>
  <c r="Y27" i="36"/>
  <c r="CS27" i="36"/>
  <c r="M25" i="30"/>
  <c r="O25" i="30"/>
  <c r="M25" i="31"/>
  <c r="O25" i="31"/>
  <c r="C25" i="35"/>
  <c r="C28" i="36"/>
  <c r="BO13" i="36"/>
  <c r="BO15" i="36" s="1"/>
  <c r="BO19" i="36"/>
  <c r="BO20" i="36"/>
  <c r="BO21" i="36"/>
  <c r="BO22" i="36"/>
  <c r="BO23" i="36"/>
  <c r="BO24" i="36"/>
  <c r="M57" i="30"/>
  <c r="BN16" i="36"/>
  <c r="BP12" i="36"/>
  <c r="O26" i="30"/>
  <c r="L26" i="30"/>
  <c r="G27" i="30"/>
  <c r="K27" i="30" s="1"/>
  <c r="N27" i="30" s="1"/>
  <c r="H27" i="30"/>
  <c r="H27" i="31"/>
  <c r="G27" i="31"/>
  <c r="K27" i="31" s="1"/>
  <c r="N27" i="31" s="1"/>
  <c r="L26" i="31"/>
  <c r="O26" i="31"/>
  <c r="O58" i="30"/>
  <c r="L58" i="30"/>
  <c r="H59" i="30"/>
  <c r="G59" i="30"/>
  <c r="K59" i="30" s="1"/>
  <c r="N59" i="30" s="1"/>
  <c r="L59" i="31"/>
  <c r="C27" i="30"/>
  <c r="C61" i="30" s="1"/>
  <c r="C61" i="31"/>
  <c r="G60" i="31"/>
  <c r="K60" i="31" s="1"/>
  <c r="N60" i="31" s="1"/>
  <c r="C49" i="17"/>
  <c r="C26" i="14"/>
  <c r="C27" i="31" s="1"/>
  <c r="P25" i="30" l="1"/>
  <c r="I23" i="35" s="1"/>
  <c r="P57" i="30"/>
  <c r="J21" i="35" s="1"/>
  <c r="P25" i="31"/>
  <c r="G23" i="35" s="1"/>
  <c r="M26" i="30"/>
  <c r="P26" i="30" s="1"/>
  <c r="I24" i="35" s="1"/>
  <c r="M26" i="31"/>
  <c r="P26" i="31" s="1"/>
  <c r="G24" i="35" s="1"/>
  <c r="M59" i="31"/>
  <c r="CY28" i="36"/>
  <c r="BZ28" i="36"/>
  <c r="BA28" i="36"/>
  <c r="BA44" i="36" s="1"/>
  <c r="CZ28" i="36"/>
  <c r="CV28" i="36"/>
  <c r="BT28" i="36"/>
  <c r="AY28" i="36"/>
  <c r="AY44" i="36" s="1"/>
  <c r="R28" i="36"/>
  <c r="R44" i="36" s="1"/>
  <c r="AL28" i="36"/>
  <c r="AL44" i="36" s="1"/>
  <c r="BE28" i="36"/>
  <c r="BE44" i="36" s="1"/>
  <c r="DA28" i="36"/>
  <c r="L28" i="36"/>
  <c r="L44" i="36" s="1"/>
  <c r="AF28" i="36"/>
  <c r="AF44" i="36" s="1"/>
  <c r="CX28" i="36"/>
  <c r="BL28" i="36"/>
  <c r="CH28" i="36"/>
  <c r="CE28" i="36"/>
  <c r="AK28" i="36"/>
  <c r="AK44" i="36" s="1"/>
  <c r="X28" i="36"/>
  <c r="X44" i="36" s="1"/>
  <c r="CW28" i="36"/>
  <c r="AU28" i="36"/>
  <c r="AU44" i="36" s="1"/>
  <c r="BB28" i="36"/>
  <c r="BB44" i="36" s="1"/>
  <c r="CB28" i="36"/>
  <c r="CA28" i="36"/>
  <c r="BS28" i="36"/>
  <c r="CL28" i="36"/>
  <c r="AI28" i="36"/>
  <c r="AI44" i="36" s="1"/>
  <c r="W28" i="36"/>
  <c r="W44" i="36" s="1"/>
  <c r="CC28" i="36"/>
  <c r="AE28" i="36"/>
  <c r="AE44" i="36" s="1"/>
  <c r="BH28" i="36"/>
  <c r="BH44" i="36" s="1"/>
  <c r="K28" i="36"/>
  <c r="K44" i="36" s="1"/>
  <c r="CT28" i="36"/>
  <c r="BO28" i="36"/>
  <c r="BO44" i="36" s="1"/>
  <c r="BW28" i="36"/>
  <c r="V28" i="36"/>
  <c r="V44" i="36" s="1"/>
  <c r="BN28" i="36"/>
  <c r="BN44" i="36" s="1"/>
  <c r="I28" i="36"/>
  <c r="I44" i="36" s="1"/>
  <c r="T28" i="36"/>
  <c r="T44" i="36" s="1"/>
  <c r="AS28" i="36"/>
  <c r="AS44" i="36" s="1"/>
  <c r="AO28" i="36"/>
  <c r="AO44" i="36" s="1"/>
  <c r="N28" i="36"/>
  <c r="N44" i="36" s="1"/>
  <c r="AT28" i="36"/>
  <c r="AT44" i="36" s="1"/>
  <c r="BK28" i="36"/>
  <c r="BK44" i="36" s="1"/>
  <c r="BJ28" i="36"/>
  <c r="BJ44" i="36" s="1"/>
  <c r="Q28" i="36"/>
  <c r="Q44" i="36" s="1"/>
  <c r="CS28" i="36"/>
  <c r="CI28" i="36"/>
  <c r="AX28" i="36"/>
  <c r="AX44" i="36" s="1"/>
  <c r="G28" i="36"/>
  <c r="G44" i="36" s="1"/>
  <c r="U28" i="36"/>
  <c r="U44" i="36" s="1"/>
  <c r="CU28" i="36"/>
  <c r="H28" i="36"/>
  <c r="H44" i="36" s="1"/>
  <c r="AQ28" i="36"/>
  <c r="AQ44" i="36" s="1"/>
  <c r="AA28" i="36"/>
  <c r="AA44" i="36" s="1"/>
  <c r="Z28" i="36"/>
  <c r="Z44" i="36" s="1"/>
  <c r="AP28" i="36"/>
  <c r="AP44" i="36" s="1"/>
  <c r="CR28" i="36"/>
  <c r="CP28" i="36"/>
  <c r="CK28" i="36"/>
  <c r="F28" i="36"/>
  <c r="F44" i="36" s="1"/>
  <c r="CD28" i="36"/>
  <c r="CF28" i="36"/>
  <c r="AH28" i="36"/>
  <c r="AJ28" i="36"/>
  <c r="AJ44" i="36" s="1"/>
  <c r="BV28" i="36"/>
  <c r="AB28" i="36"/>
  <c r="AB44" i="36" s="1"/>
  <c r="BG28" i="36"/>
  <c r="BG44" i="36" s="1"/>
  <c r="BD28" i="36"/>
  <c r="BD44" i="36" s="1"/>
  <c r="BY28" i="36"/>
  <c r="M28" i="36"/>
  <c r="M44" i="36" s="1"/>
  <c r="BR28" i="36"/>
  <c r="BU28" i="36"/>
  <c r="S28" i="36"/>
  <c r="S44" i="36" s="1"/>
  <c r="CQ28" i="36"/>
  <c r="BM28" i="36"/>
  <c r="BM44" i="36" s="1"/>
  <c r="O28" i="36"/>
  <c r="O44" i="36" s="1"/>
  <c r="AG28" i="36"/>
  <c r="AG44" i="36" s="1"/>
  <c r="BI28" i="36"/>
  <c r="BI44" i="36" s="1"/>
  <c r="AD28" i="36"/>
  <c r="AD44" i="36" s="1"/>
  <c r="AZ28" i="36"/>
  <c r="AZ44" i="36" s="1"/>
  <c r="AC28" i="36"/>
  <c r="AC44" i="36" s="1"/>
  <c r="AN28" i="36"/>
  <c r="AN44" i="36" s="1"/>
  <c r="BC28" i="36"/>
  <c r="BC44" i="36" s="1"/>
  <c r="CN28" i="36"/>
  <c r="BF28" i="36"/>
  <c r="BF44" i="36" s="1"/>
  <c r="J28" i="36"/>
  <c r="J44" i="36" s="1"/>
  <c r="P28" i="36"/>
  <c r="P44" i="36" s="1"/>
  <c r="CO28" i="36"/>
  <c r="AW28" i="36"/>
  <c r="AW44" i="36" s="1"/>
  <c r="AR28" i="36"/>
  <c r="AR44" i="36" s="1"/>
  <c r="CJ28" i="36"/>
  <c r="CG28" i="36"/>
  <c r="AM28" i="36"/>
  <c r="AM44" i="36" s="1"/>
  <c r="BQ28" i="36"/>
  <c r="BX28" i="36"/>
  <c r="Y28" i="36"/>
  <c r="Y44" i="36" s="1"/>
  <c r="AV28" i="36"/>
  <c r="AV44" i="36" s="1"/>
  <c r="CM28" i="36"/>
  <c r="BP28" i="36"/>
  <c r="AH44" i="36"/>
  <c r="BL44" i="36"/>
  <c r="O59" i="31"/>
  <c r="C26" i="35"/>
  <c r="C29" i="36"/>
  <c r="BP13" i="36"/>
  <c r="BP15" i="36" s="1"/>
  <c r="BP19" i="36"/>
  <c r="BP20" i="36"/>
  <c r="BP21" i="36"/>
  <c r="BP22" i="36"/>
  <c r="BP23" i="36"/>
  <c r="BP24" i="36"/>
  <c r="M58" i="30"/>
  <c r="BO16" i="36"/>
  <c r="BQ12" i="36"/>
  <c r="O27" i="31"/>
  <c r="L27" i="31"/>
  <c r="M27" i="31" s="1"/>
  <c r="H28" i="31"/>
  <c r="G28" i="31"/>
  <c r="K28" i="31" s="1"/>
  <c r="N28" i="31" s="1"/>
  <c r="G28" i="30"/>
  <c r="K28" i="30" s="1"/>
  <c r="N28" i="30" s="1"/>
  <c r="H28" i="30"/>
  <c r="O27" i="30"/>
  <c r="L27" i="30"/>
  <c r="M27" i="30" s="1"/>
  <c r="L59" i="30"/>
  <c r="H60" i="30"/>
  <c r="G60" i="30"/>
  <c r="K60" i="30" s="1"/>
  <c r="N60" i="30" s="1"/>
  <c r="O60" i="31"/>
  <c r="L60" i="31"/>
  <c r="M60" i="31" s="1"/>
  <c r="C28" i="30"/>
  <c r="C62" i="30" s="1"/>
  <c r="G61" i="31"/>
  <c r="K61" i="31" s="1"/>
  <c r="N61" i="31" s="1"/>
  <c r="C50" i="17"/>
  <c r="C27" i="14"/>
  <c r="C28" i="31" s="1"/>
  <c r="C62" i="31" s="1"/>
  <c r="P27" i="31" l="1"/>
  <c r="G25" i="35" s="1"/>
  <c r="P60" i="31"/>
  <c r="H24" i="35" s="1"/>
  <c r="P27" i="30"/>
  <c r="I25" i="35" s="1"/>
  <c r="P58" i="30"/>
  <c r="J22" i="35" s="1"/>
  <c r="P59" i="31"/>
  <c r="H23" i="35" s="1"/>
  <c r="O59" i="30"/>
  <c r="M59" i="30"/>
  <c r="C27" i="35"/>
  <c r="C30" i="36"/>
  <c r="BQ13" i="36"/>
  <c r="BQ15" i="36" s="1"/>
  <c r="BQ19" i="36"/>
  <c r="BQ20" i="36"/>
  <c r="BQ21" i="36"/>
  <c r="BQ22" i="36"/>
  <c r="BQ23" i="36"/>
  <c r="BQ24" i="36"/>
  <c r="BP44" i="36"/>
  <c r="BP16" i="36"/>
  <c r="BR12" i="36"/>
  <c r="H29" i="30"/>
  <c r="G29" i="30"/>
  <c r="K29" i="30" s="1"/>
  <c r="N29" i="30" s="1"/>
  <c r="L28" i="30"/>
  <c r="L28" i="31"/>
  <c r="H29" i="31"/>
  <c r="G29" i="31"/>
  <c r="K29" i="31" s="1"/>
  <c r="N29" i="31" s="1"/>
  <c r="L60" i="30"/>
  <c r="M60" i="30" s="1"/>
  <c r="O60" i="30"/>
  <c r="H61" i="30"/>
  <c r="G61" i="30"/>
  <c r="K61" i="30" s="1"/>
  <c r="N61" i="30" s="1"/>
  <c r="O61" i="31"/>
  <c r="L61" i="31"/>
  <c r="M61" i="31" s="1"/>
  <c r="C29" i="30"/>
  <c r="C63" i="30" s="1"/>
  <c r="G62" i="31"/>
  <c r="K62" i="31" s="1"/>
  <c r="N62" i="31" s="1"/>
  <c r="C51" i="17"/>
  <c r="C28" i="14"/>
  <c r="C29" i="31" s="1"/>
  <c r="C63" i="31" s="1"/>
  <c r="P61" i="31" l="1"/>
  <c r="H25" i="35" s="1"/>
  <c r="P60" i="30"/>
  <c r="J24" i="35" s="1"/>
  <c r="P59" i="30"/>
  <c r="J23" i="35" s="1"/>
  <c r="C28" i="35"/>
  <c r="C31" i="36"/>
  <c r="BR13" i="36"/>
  <c r="BR15" i="36" s="1"/>
  <c r="BR19" i="36"/>
  <c r="BR20" i="36"/>
  <c r="BR21" i="36"/>
  <c r="BR22" i="36"/>
  <c r="BR23" i="36"/>
  <c r="BR24" i="36"/>
  <c r="BQ44" i="36"/>
  <c r="BQ16" i="36"/>
  <c r="BS12" i="36"/>
  <c r="L29" i="30"/>
  <c r="L29" i="31"/>
  <c r="H30" i="31"/>
  <c r="G30" i="31"/>
  <c r="K30" i="31" s="1"/>
  <c r="N30" i="31" s="1"/>
  <c r="H30" i="30"/>
  <c r="G30" i="30"/>
  <c r="K30" i="30" s="1"/>
  <c r="N30" i="30" s="1"/>
  <c r="O61" i="30"/>
  <c r="L61" i="30"/>
  <c r="M61" i="30" s="1"/>
  <c r="H62" i="30"/>
  <c r="G62" i="30"/>
  <c r="K62" i="30" s="1"/>
  <c r="N62" i="30" s="1"/>
  <c r="L62" i="31"/>
  <c r="C30" i="30"/>
  <c r="C64" i="30" s="1"/>
  <c r="G63" i="31"/>
  <c r="K63" i="31" s="1"/>
  <c r="N63" i="31" s="1"/>
  <c r="C52" i="17"/>
  <c r="C29" i="14"/>
  <c r="C30" i="31" s="1"/>
  <c r="C64" i="31" s="1"/>
  <c r="P61" i="30" l="1"/>
  <c r="J25" i="35" s="1"/>
  <c r="C29" i="35"/>
  <c r="C32" i="36"/>
  <c r="BS13" i="36"/>
  <c r="BS15" i="36" s="1"/>
  <c r="BS19" i="36"/>
  <c r="BS20" i="36"/>
  <c r="BS21" i="36"/>
  <c r="BS22" i="36"/>
  <c r="BS23" i="36"/>
  <c r="BS24" i="36"/>
  <c r="BR44" i="36"/>
  <c r="BR16" i="36"/>
  <c r="BT12" i="36"/>
  <c r="L30" i="30"/>
  <c r="H31" i="30"/>
  <c r="G31" i="30"/>
  <c r="K31" i="30" s="1"/>
  <c r="N31" i="30" s="1"/>
  <c r="L30" i="31"/>
  <c r="G31" i="31"/>
  <c r="K31" i="31" s="1"/>
  <c r="N31" i="31" s="1"/>
  <c r="H31" i="31"/>
  <c r="L62" i="30"/>
  <c r="G63" i="30"/>
  <c r="K63" i="30" s="1"/>
  <c r="N63" i="30" s="1"/>
  <c r="H63" i="30"/>
  <c r="L63" i="31"/>
  <c r="C31" i="30"/>
  <c r="C65" i="30" s="1"/>
  <c r="G64" i="31"/>
  <c r="K64" i="31" s="1"/>
  <c r="N64" i="31" s="1"/>
  <c r="C53" i="17"/>
  <c r="C30" i="14"/>
  <c r="C31" i="31" s="1"/>
  <c r="C65" i="31" s="1"/>
  <c r="C30" i="35" l="1"/>
  <c r="C33" i="36"/>
  <c r="BT13" i="36"/>
  <c r="BT15" i="36" s="1"/>
  <c r="BT19" i="36"/>
  <c r="BT20" i="36"/>
  <c r="BT21" i="36"/>
  <c r="BT22" i="36"/>
  <c r="BT23" i="36"/>
  <c r="BT24" i="36"/>
  <c r="BS44" i="36"/>
  <c r="BS16" i="36"/>
  <c r="BU12" i="36"/>
  <c r="G32" i="31"/>
  <c r="K32" i="31" s="1"/>
  <c r="N32" i="31" s="1"/>
  <c r="H32" i="31"/>
  <c r="L31" i="31"/>
  <c r="L31" i="30"/>
  <c r="H32" i="30"/>
  <c r="G32" i="30"/>
  <c r="K32" i="30" s="1"/>
  <c r="N32" i="30" s="1"/>
  <c r="G64" i="30"/>
  <c r="K64" i="30" s="1"/>
  <c r="N64" i="30" s="1"/>
  <c r="H64" i="30"/>
  <c r="L63" i="30"/>
  <c r="L64" i="31"/>
  <c r="C32" i="30"/>
  <c r="C66" i="30" s="1"/>
  <c r="G65" i="31"/>
  <c r="K65" i="31" s="1"/>
  <c r="N65" i="31" s="1"/>
  <c r="C54" i="17"/>
  <c r="C31" i="14"/>
  <c r="C32" i="31" s="1"/>
  <c r="C66" i="31" s="1"/>
  <c r="C31" i="35" l="1"/>
  <c r="C34" i="36"/>
  <c r="BT44" i="36"/>
  <c r="BU13" i="36"/>
  <c r="BU15" i="36" s="1"/>
  <c r="BU19" i="36"/>
  <c r="BU20" i="36"/>
  <c r="BU21" i="36"/>
  <c r="BU22" i="36"/>
  <c r="BU23" i="36"/>
  <c r="BU24" i="36"/>
  <c r="BT16" i="36"/>
  <c r="BV12" i="36"/>
  <c r="L32" i="30"/>
  <c r="G33" i="30"/>
  <c r="K33" i="30" s="1"/>
  <c r="N33" i="30" s="1"/>
  <c r="H33" i="30"/>
  <c r="G33" i="31"/>
  <c r="K33" i="31" s="1"/>
  <c r="N33" i="31" s="1"/>
  <c r="H33" i="31"/>
  <c r="L32" i="31"/>
  <c r="H65" i="30"/>
  <c r="G65" i="30"/>
  <c r="K65" i="30" s="1"/>
  <c r="N65" i="30" s="1"/>
  <c r="L64" i="30"/>
  <c r="L65" i="31"/>
  <c r="C33" i="30"/>
  <c r="C67" i="30" s="1"/>
  <c r="G66" i="31"/>
  <c r="K66" i="31" s="1"/>
  <c r="N66" i="31" s="1"/>
  <c r="C55" i="17"/>
  <c r="C32" i="14"/>
  <c r="C33" i="31" s="1"/>
  <c r="C67" i="31" s="1"/>
  <c r="C32" i="35" l="1"/>
  <c r="C35" i="36"/>
  <c r="BV13" i="36"/>
  <c r="BV15" i="36" s="1"/>
  <c r="BV19" i="36"/>
  <c r="BV20" i="36"/>
  <c r="BV21" i="36"/>
  <c r="BV22" i="36"/>
  <c r="BV23" i="36"/>
  <c r="BV24" i="36"/>
  <c r="BU44" i="36"/>
  <c r="BU16" i="36"/>
  <c r="BW12" i="36"/>
  <c r="G34" i="31"/>
  <c r="K34" i="31" s="1"/>
  <c r="N34" i="31" s="1"/>
  <c r="H34" i="31"/>
  <c r="L33" i="31"/>
  <c r="G34" i="30"/>
  <c r="K34" i="30" s="1"/>
  <c r="N34" i="30" s="1"/>
  <c r="H34" i="30"/>
  <c r="L33" i="30"/>
  <c r="L65" i="30"/>
  <c r="H66" i="30"/>
  <c r="G66" i="30"/>
  <c r="K66" i="30" s="1"/>
  <c r="N66" i="30" s="1"/>
  <c r="L66" i="31"/>
  <c r="C34" i="30"/>
  <c r="C68" i="30" s="1"/>
  <c r="G67" i="31"/>
  <c r="K67" i="31" s="1"/>
  <c r="N67" i="31" s="1"/>
  <c r="C56" i="17"/>
  <c r="C33" i="14"/>
  <c r="C34" i="31" s="1"/>
  <c r="C68" i="31" s="1"/>
  <c r="C33" i="35" l="1"/>
  <c r="C36" i="36"/>
  <c r="BW13" i="36"/>
  <c r="BW15" i="36" s="1"/>
  <c r="BW19" i="36"/>
  <c r="BW20" i="36"/>
  <c r="BW21" i="36"/>
  <c r="BW22" i="36"/>
  <c r="BW23" i="36"/>
  <c r="BW24" i="36"/>
  <c r="BV44" i="36"/>
  <c r="BV16" i="36"/>
  <c r="BX12" i="36"/>
  <c r="H35" i="30"/>
  <c r="G35" i="30"/>
  <c r="K35" i="30" s="1"/>
  <c r="N35" i="30" s="1"/>
  <c r="L34" i="30"/>
  <c r="H35" i="31"/>
  <c r="G35" i="31"/>
  <c r="K35" i="31" s="1"/>
  <c r="N35" i="31" s="1"/>
  <c r="L34" i="31"/>
  <c r="L66" i="30"/>
  <c r="G67" i="30"/>
  <c r="K67" i="30" s="1"/>
  <c r="N67" i="30" s="1"/>
  <c r="H67" i="30"/>
  <c r="L67" i="31"/>
  <c r="C35" i="30"/>
  <c r="C69" i="30" s="1"/>
  <c r="G68" i="31"/>
  <c r="K68" i="31" s="1"/>
  <c r="N68" i="31" s="1"/>
  <c r="C57" i="17"/>
  <c r="C34" i="14"/>
  <c r="C35" i="31" s="1"/>
  <c r="C69" i="31" s="1"/>
  <c r="C34" i="35" l="1"/>
  <c r="C37" i="36"/>
  <c r="BX13" i="36"/>
  <c r="BX15" i="36" s="1"/>
  <c r="BX19" i="36"/>
  <c r="BX20" i="36"/>
  <c r="BX21" i="36"/>
  <c r="BX22" i="36"/>
  <c r="BX23" i="36"/>
  <c r="BX24" i="36"/>
  <c r="BW44" i="36"/>
  <c r="BW16" i="36"/>
  <c r="BY12" i="36"/>
  <c r="L35" i="31"/>
  <c r="G36" i="31"/>
  <c r="K36" i="31" s="1"/>
  <c r="N36" i="31" s="1"/>
  <c r="H36" i="31"/>
  <c r="L35" i="30"/>
  <c r="G36" i="30"/>
  <c r="K36" i="30" s="1"/>
  <c r="N36" i="30" s="1"/>
  <c r="H36" i="30"/>
  <c r="H68" i="30"/>
  <c r="G68" i="30"/>
  <c r="K68" i="30" s="1"/>
  <c r="N68" i="30" s="1"/>
  <c r="L67" i="30"/>
  <c r="L68" i="31"/>
  <c r="C36" i="30"/>
  <c r="C70" i="30" s="1"/>
  <c r="G69" i="31"/>
  <c r="K69" i="31" s="1"/>
  <c r="N69" i="31" s="1"/>
  <c r="C58" i="17"/>
  <c r="C35" i="14"/>
  <c r="C36" i="31" s="1"/>
  <c r="C70" i="31" s="1"/>
  <c r="C35" i="35" l="1"/>
  <c r="C38" i="36"/>
  <c r="BY13" i="36"/>
  <c r="BY15" i="36" s="1"/>
  <c r="BY19" i="36"/>
  <c r="BY20" i="36"/>
  <c r="BY21" i="36"/>
  <c r="BY22" i="36"/>
  <c r="BY23" i="36"/>
  <c r="BY24" i="36"/>
  <c r="BX44" i="36"/>
  <c r="BX16" i="36"/>
  <c r="BZ12" i="36"/>
  <c r="H37" i="30"/>
  <c r="G37" i="30"/>
  <c r="K37" i="30" s="1"/>
  <c r="N37" i="30" s="1"/>
  <c r="L36" i="30"/>
  <c r="H37" i="31"/>
  <c r="G37" i="31"/>
  <c r="K37" i="31" s="1"/>
  <c r="N37" i="31" s="1"/>
  <c r="L36" i="31"/>
  <c r="L68" i="30"/>
  <c r="H69" i="30"/>
  <c r="G69" i="30"/>
  <c r="K69" i="30" s="1"/>
  <c r="N69" i="30" s="1"/>
  <c r="L69" i="31"/>
  <c r="C37" i="30"/>
  <c r="C71" i="30" s="1"/>
  <c r="G70" i="31"/>
  <c r="K70" i="31" s="1"/>
  <c r="N70" i="31" s="1"/>
  <c r="C59" i="17"/>
  <c r="C36" i="14"/>
  <c r="C37" i="31" s="1"/>
  <c r="C71" i="31" s="1"/>
  <c r="C36" i="35" l="1"/>
  <c r="C39" i="36"/>
  <c r="BZ13" i="36"/>
  <c r="BZ15" i="36" s="1"/>
  <c r="BZ19" i="36"/>
  <c r="BZ20" i="36"/>
  <c r="BZ21" i="36"/>
  <c r="BZ22" i="36"/>
  <c r="BZ23" i="36"/>
  <c r="BZ24" i="36"/>
  <c r="BY44" i="36"/>
  <c r="BY16" i="36"/>
  <c r="CA12" i="36"/>
  <c r="L37" i="31"/>
  <c r="H38" i="31"/>
  <c r="G38" i="31"/>
  <c r="K38" i="31" s="1"/>
  <c r="N38" i="31" s="1"/>
  <c r="L37" i="30"/>
  <c r="G38" i="30"/>
  <c r="K38" i="30" s="1"/>
  <c r="N38" i="30" s="1"/>
  <c r="H38" i="30"/>
  <c r="L69" i="30"/>
  <c r="H70" i="30"/>
  <c r="G70" i="30"/>
  <c r="K70" i="30" s="1"/>
  <c r="N70" i="30" s="1"/>
  <c r="L70" i="31"/>
  <c r="C38" i="30"/>
  <c r="C72" i="30" s="1"/>
  <c r="G71" i="31"/>
  <c r="K71" i="31" s="1"/>
  <c r="N71" i="31" s="1"/>
  <c r="C60" i="17"/>
  <c r="C37" i="14"/>
  <c r="C38" i="31" s="1"/>
  <c r="C72" i="31" s="1"/>
  <c r="C37" i="35" l="1"/>
  <c r="C40" i="36"/>
  <c r="BZ44" i="36"/>
  <c r="CA13" i="36"/>
  <c r="CA15" i="36" s="1"/>
  <c r="CA19" i="36"/>
  <c r="CA20" i="36"/>
  <c r="CA21" i="36"/>
  <c r="CA22" i="36"/>
  <c r="CA23" i="36"/>
  <c r="CA24" i="36"/>
  <c r="BZ16" i="36"/>
  <c r="CB12" i="36"/>
  <c r="H39" i="30"/>
  <c r="G39" i="30"/>
  <c r="K39" i="30" s="1"/>
  <c r="N39" i="30" s="1"/>
  <c r="L38" i="30"/>
  <c r="L38" i="31"/>
  <c r="H39" i="31"/>
  <c r="G39" i="31"/>
  <c r="K39" i="31" s="1"/>
  <c r="N39" i="31" s="1"/>
  <c r="L70" i="30"/>
  <c r="G71" i="30"/>
  <c r="K71" i="30" s="1"/>
  <c r="N71" i="30" s="1"/>
  <c r="H71" i="30"/>
  <c r="L71" i="31"/>
  <c r="C39" i="30"/>
  <c r="C73" i="30" s="1"/>
  <c r="G72" i="31"/>
  <c r="K72" i="31" s="1"/>
  <c r="N72" i="31" s="1"/>
  <c r="C61" i="17"/>
  <c r="C38" i="14"/>
  <c r="C39" i="31" s="1"/>
  <c r="C73" i="31" s="1"/>
  <c r="C38" i="35" l="1"/>
  <c r="C41" i="36"/>
  <c r="CA44" i="36"/>
  <c r="CB13" i="36"/>
  <c r="CB15" i="36" s="1"/>
  <c r="CB19" i="36"/>
  <c r="CB20" i="36"/>
  <c r="CB21" i="36"/>
  <c r="CB22" i="36"/>
  <c r="CB23" i="36"/>
  <c r="CB24" i="36"/>
  <c r="CA16" i="36"/>
  <c r="CC12" i="36"/>
  <c r="L39" i="31"/>
  <c r="H40" i="31"/>
  <c r="G40" i="31"/>
  <c r="K40" i="31" s="1"/>
  <c r="N40" i="31" s="1"/>
  <c r="L39" i="30"/>
  <c r="H40" i="30"/>
  <c r="G40" i="30"/>
  <c r="K40" i="30" s="1"/>
  <c r="N40" i="30" s="1"/>
  <c r="H72" i="30"/>
  <c r="G72" i="30"/>
  <c r="K72" i="30" s="1"/>
  <c r="N72" i="30" s="1"/>
  <c r="L71" i="30"/>
  <c r="L72" i="31"/>
  <c r="C40" i="30"/>
  <c r="C74" i="30" s="1"/>
  <c r="G73" i="31"/>
  <c r="K73" i="31" s="1"/>
  <c r="N73" i="31" s="1"/>
  <c r="C62" i="17"/>
  <c r="C42" i="36" s="1"/>
  <c r="C39" i="14"/>
  <c r="C40" i="31" s="1"/>
  <c r="C74" i="31" s="1"/>
  <c r="CB44" i="36" l="1"/>
  <c r="CC13" i="36"/>
  <c r="CC15" i="36" s="1"/>
  <c r="CC19" i="36"/>
  <c r="CC20" i="36"/>
  <c r="CC21" i="36"/>
  <c r="CC22" i="36"/>
  <c r="CC23" i="36"/>
  <c r="CC24" i="36"/>
  <c r="CB16" i="36"/>
  <c r="CD12" i="36"/>
  <c r="L40" i="30"/>
  <c r="H41" i="30"/>
  <c r="G41" i="30"/>
  <c r="K41" i="30" s="1"/>
  <c r="N41" i="30" s="1"/>
  <c r="L40" i="31"/>
  <c r="G41" i="31"/>
  <c r="K41" i="31" s="1"/>
  <c r="N41" i="31" s="1"/>
  <c r="H41" i="31"/>
  <c r="L72" i="30"/>
  <c r="H73" i="30"/>
  <c r="G73" i="30"/>
  <c r="K73" i="30" s="1"/>
  <c r="N73" i="30" s="1"/>
  <c r="L73" i="31"/>
  <c r="C39" i="35"/>
  <c r="G74" i="31"/>
  <c r="K74" i="31" s="1"/>
  <c r="N74" i="31" s="1"/>
  <c r="C40" i="14"/>
  <c r="C41" i="31" s="1"/>
  <c r="C75" i="31" s="1"/>
  <c r="C41" i="30"/>
  <c r="C75" i="30" s="1"/>
  <c r="CD13" i="36" l="1"/>
  <c r="CD15" i="36" s="1"/>
  <c r="CD19" i="36"/>
  <c r="CD20" i="36"/>
  <c r="CD21" i="36"/>
  <c r="CD22" i="36"/>
  <c r="CD23" i="36"/>
  <c r="CD24" i="36"/>
  <c r="CC44" i="36"/>
  <c r="CC16" i="36"/>
  <c r="CE12" i="36"/>
  <c r="L41" i="31"/>
  <c r="L41" i="30"/>
  <c r="L73" i="30"/>
  <c r="H74" i="30"/>
  <c r="G74" i="30"/>
  <c r="K74" i="30" s="1"/>
  <c r="N74" i="30" s="1"/>
  <c r="L74" i="31"/>
  <c r="G75" i="31"/>
  <c r="K75" i="31" s="1"/>
  <c r="N75" i="31" s="1"/>
  <c r="CE13" i="36" l="1"/>
  <c r="CE15" i="36" s="1"/>
  <c r="CE19" i="36"/>
  <c r="CE20" i="36"/>
  <c r="CE21" i="36"/>
  <c r="CE22" i="36"/>
  <c r="CE23" i="36"/>
  <c r="CE24" i="36"/>
  <c r="CD44" i="36"/>
  <c r="CD16" i="36"/>
  <c r="CF12" i="36"/>
  <c r="L74" i="30"/>
  <c r="G75" i="30"/>
  <c r="K75" i="30" s="1"/>
  <c r="N75" i="30" s="1"/>
  <c r="H75" i="30"/>
  <c r="L75" i="31"/>
  <c r="CF13" i="36" l="1"/>
  <c r="CF15" i="36" s="1"/>
  <c r="CF19" i="36"/>
  <c r="CF20" i="36"/>
  <c r="CF21" i="36"/>
  <c r="CF22" i="36"/>
  <c r="CF23" i="36"/>
  <c r="CF24" i="36"/>
  <c r="CE44" i="36"/>
  <c r="CE16" i="36"/>
  <c r="CG12" i="36"/>
  <c r="L75" i="30"/>
  <c r="CG13" i="36" l="1"/>
  <c r="CG15" i="36" s="1"/>
  <c r="CG19" i="36"/>
  <c r="CG20" i="36"/>
  <c r="CG21" i="36"/>
  <c r="CG22" i="36"/>
  <c r="CG23" i="36"/>
  <c r="CG24" i="36"/>
  <c r="CF44" i="36"/>
  <c r="CF16" i="36"/>
  <c r="CH12" i="36"/>
  <c r="CH13" i="36" l="1"/>
  <c r="CH15" i="36" s="1"/>
  <c r="CH19" i="36"/>
  <c r="CH20" i="36"/>
  <c r="CH21" i="36"/>
  <c r="CH22" i="36"/>
  <c r="CH23" i="36"/>
  <c r="CH24" i="36"/>
  <c r="CG44" i="36"/>
  <c r="CG16" i="36"/>
  <c r="CI12" i="36"/>
  <c r="CI13" i="36" l="1"/>
  <c r="CI15" i="36" s="1"/>
  <c r="CI19" i="36"/>
  <c r="CI20" i="36"/>
  <c r="CI21" i="36"/>
  <c r="CI22" i="36"/>
  <c r="CI23" i="36"/>
  <c r="CI24" i="36"/>
  <c r="CH44" i="36"/>
  <c r="CH16" i="36"/>
  <c r="CJ12" i="36"/>
  <c r="CI44" i="36" l="1"/>
  <c r="CJ13" i="36"/>
  <c r="CJ15" i="36" s="1"/>
  <c r="CJ19" i="36"/>
  <c r="CJ20" i="36"/>
  <c r="CJ21" i="36"/>
  <c r="CJ22" i="36"/>
  <c r="CJ23" i="36"/>
  <c r="CJ24" i="36"/>
  <c r="CI16" i="36"/>
  <c r="CK12" i="36"/>
  <c r="CJ44" i="36" l="1"/>
  <c r="CK13" i="36"/>
  <c r="CK15" i="36" s="1"/>
  <c r="CK19" i="36"/>
  <c r="CK20" i="36"/>
  <c r="CK21" i="36"/>
  <c r="CK22" i="36"/>
  <c r="CK23" i="36"/>
  <c r="CK24" i="36"/>
  <c r="CJ16" i="36"/>
  <c r="CL12" i="36"/>
  <c r="CK44" i="36" l="1"/>
  <c r="CL13" i="36"/>
  <c r="CL15" i="36" s="1"/>
  <c r="CL19" i="36"/>
  <c r="CL20" i="36"/>
  <c r="CL21" i="36"/>
  <c r="CL22" i="36"/>
  <c r="CL23" i="36"/>
  <c r="CL24" i="36"/>
  <c r="CK16" i="36"/>
  <c r="CM12" i="36"/>
  <c r="CL44" i="36" l="1"/>
  <c r="CM13" i="36"/>
  <c r="CM15" i="36" s="1"/>
  <c r="CM19" i="36"/>
  <c r="CM20" i="36"/>
  <c r="CM21" i="36"/>
  <c r="CM22" i="36"/>
  <c r="CM23" i="36"/>
  <c r="CM24" i="36"/>
  <c r="CL16" i="36"/>
  <c r="CN12" i="36"/>
  <c r="CM44" i="36" l="1"/>
  <c r="CN13" i="36"/>
  <c r="CN15" i="36" s="1"/>
  <c r="CN19" i="36"/>
  <c r="CN20" i="36"/>
  <c r="CN21" i="36"/>
  <c r="CN22" i="36"/>
  <c r="CN23" i="36"/>
  <c r="CN24" i="36"/>
  <c r="CM16" i="36"/>
  <c r="CO12" i="36"/>
  <c r="CN44" i="36" l="1"/>
  <c r="CO13" i="36"/>
  <c r="CO15" i="36" s="1"/>
  <c r="CO19" i="36"/>
  <c r="CO20" i="36"/>
  <c r="CO21" i="36"/>
  <c r="CO22" i="36"/>
  <c r="CO23" i="36"/>
  <c r="CO24" i="36"/>
  <c r="CN16" i="36"/>
  <c r="CP12" i="36"/>
  <c r="CO44" i="36" l="1"/>
  <c r="CP13" i="36"/>
  <c r="CP15" i="36" s="1"/>
  <c r="CP19" i="36"/>
  <c r="CP20" i="36"/>
  <c r="CP21" i="36"/>
  <c r="CP22" i="36"/>
  <c r="CP23" i="36"/>
  <c r="CP24" i="36"/>
  <c r="CO16" i="36"/>
  <c r="CQ12" i="36"/>
  <c r="CP44" i="36" l="1"/>
  <c r="CQ13" i="36"/>
  <c r="CQ15" i="36" s="1"/>
  <c r="CQ19" i="36"/>
  <c r="CQ20" i="36"/>
  <c r="CQ21" i="36"/>
  <c r="CQ22" i="36"/>
  <c r="CQ23" i="36"/>
  <c r="CQ24" i="36"/>
  <c r="CP16" i="36"/>
  <c r="CR12" i="36"/>
  <c r="CQ44" i="36" l="1"/>
  <c r="CR13" i="36"/>
  <c r="CR15" i="36" s="1"/>
  <c r="CR19" i="36"/>
  <c r="CR20" i="36"/>
  <c r="CR21" i="36"/>
  <c r="CR22" i="36"/>
  <c r="CR23" i="36"/>
  <c r="CR24" i="36"/>
  <c r="CQ16" i="36"/>
  <c r="CS12" i="36"/>
  <c r="CR44" i="36" l="1"/>
  <c r="CS13" i="36"/>
  <c r="CS15" i="36" s="1"/>
  <c r="CS19" i="36"/>
  <c r="CS20" i="36"/>
  <c r="CS21" i="36"/>
  <c r="CS22" i="36"/>
  <c r="CS23" i="36"/>
  <c r="CS24" i="36"/>
  <c r="CR16" i="36"/>
  <c r="CT12" i="36"/>
  <c r="CS44" i="36" l="1"/>
  <c r="CT13" i="36"/>
  <c r="CT15" i="36" s="1"/>
  <c r="CT19" i="36"/>
  <c r="CT20" i="36"/>
  <c r="CT21" i="36"/>
  <c r="CT22" i="36"/>
  <c r="CT23" i="36"/>
  <c r="CT24" i="36"/>
  <c r="CS16" i="36"/>
  <c r="CU12" i="36"/>
  <c r="CT44" i="36" l="1"/>
  <c r="CU13" i="36"/>
  <c r="CU15" i="36" s="1"/>
  <c r="CU19" i="36"/>
  <c r="CU20" i="36"/>
  <c r="CU21" i="36"/>
  <c r="CU22" i="36"/>
  <c r="CU23" i="36"/>
  <c r="CU24" i="36"/>
  <c r="CT16" i="36"/>
  <c r="CV12" i="36"/>
  <c r="CU44" i="36" l="1"/>
  <c r="CV13" i="36"/>
  <c r="CV15" i="36" s="1"/>
  <c r="CV19" i="36"/>
  <c r="CV20" i="36"/>
  <c r="CV21" i="36"/>
  <c r="CV22" i="36"/>
  <c r="CV23" i="36"/>
  <c r="CV24" i="36"/>
  <c r="CU16" i="36"/>
  <c r="CW12" i="36"/>
  <c r="CV44" i="36" l="1"/>
  <c r="CW13" i="36"/>
  <c r="CW15" i="36" s="1"/>
  <c r="CW19" i="36"/>
  <c r="CW20" i="36"/>
  <c r="CW21" i="36"/>
  <c r="CW22" i="36"/>
  <c r="CW23" i="36"/>
  <c r="CW24" i="36"/>
  <c r="CV16" i="36"/>
  <c r="CX12" i="36"/>
  <c r="CW44" i="36" l="1"/>
  <c r="CX13" i="36"/>
  <c r="CX15" i="36" s="1"/>
  <c r="CX19" i="36"/>
  <c r="CX20" i="36"/>
  <c r="CX21" i="36"/>
  <c r="CX22" i="36"/>
  <c r="CX23" i="36"/>
  <c r="CX24" i="36"/>
  <c r="CW16" i="36"/>
  <c r="CY12" i="36"/>
  <c r="CX44" i="36" l="1"/>
  <c r="CY13" i="36"/>
  <c r="CY15" i="36" s="1"/>
  <c r="CY19" i="36"/>
  <c r="CY20" i="36"/>
  <c r="CY21" i="36"/>
  <c r="CY22" i="36"/>
  <c r="CY23" i="36"/>
  <c r="CY24" i="36"/>
  <c r="CX16" i="36"/>
  <c r="CZ12" i="36"/>
  <c r="CY44" i="36" l="1"/>
  <c r="CZ13" i="36"/>
  <c r="CZ15" i="36" s="1"/>
  <c r="CZ19" i="36"/>
  <c r="CZ20" i="36"/>
  <c r="CZ21" i="36"/>
  <c r="CZ22" i="36"/>
  <c r="CZ23" i="36"/>
  <c r="CZ24" i="36"/>
  <c r="CY16" i="36"/>
  <c r="DA12" i="36"/>
  <c r="CZ44" i="36" l="1"/>
  <c r="DA13" i="36"/>
  <c r="DA15" i="36" s="1"/>
  <c r="DA19" i="36"/>
  <c r="DA20" i="36"/>
  <c r="DA21" i="36"/>
  <c r="DA22" i="36"/>
  <c r="DA23" i="36"/>
  <c r="DA24" i="36"/>
  <c r="CZ16" i="36"/>
  <c r="DA44" i="36" l="1"/>
  <c r="DA16" i="36"/>
</calcChain>
</file>

<file path=xl/sharedStrings.xml><?xml version="1.0" encoding="utf-8"?>
<sst xmlns="http://schemas.openxmlformats.org/spreadsheetml/2006/main" count="221" uniqueCount="120">
  <si>
    <t>Key outputs</t>
  </si>
  <si>
    <t>Description of changes:</t>
  </si>
  <si>
    <t>Worksheet:</t>
  </si>
  <si>
    <t>Made by:</t>
  </si>
  <si>
    <t>Date</t>
  </si>
  <si>
    <t>Notes</t>
  </si>
  <si>
    <t>SIGNIFICANT STRUCTURAL CHANGES MADE IN THIS VERSION</t>
  </si>
  <si>
    <t>OTHER CHANGES</t>
  </si>
  <si>
    <t>CORRECTIONS TO BE MADE AFTER next date (next step)</t>
  </si>
  <si>
    <t>ALTERATIONS TO BE MADE AFTER       Next date  (next step)</t>
  </si>
  <si>
    <t>Journal of structural changes made to model/spreadsheet</t>
  </si>
  <si>
    <t>This journal is for spreadsheets that are developed from an existing spreadsheet that has already been QA'd.</t>
  </si>
  <si>
    <t>Please paste the name of the updated version in the box below (file name)</t>
  </si>
  <si>
    <t>&lt;Enter file name here&gt;</t>
  </si>
  <si>
    <t>MODELLER:</t>
  </si>
  <si>
    <t>email</t>
  </si>
  <si>
    <t>WHAT IS THE PURPOSE OF MODEL?</t>
  </si>
  <si>
    <t>This model uses standard IPART colour coding:</t>
  </si>
  <si>
    <t>Blue cells indicate inputs</t>
  </si>
  <si>
    <t>Blue font indicates IPART hard-coded values used that should not be changed</t>
  </si>
  <si>
    <t>Pink font indicates calculation checks</t>
  </si>
  <si>
    <t>Red double line means formula changes across row</t>
  </si>
  <si>
    <t>$/kL</t>
  </si>
  <si>
    <t>years</t>
  </si>
  <si>
    <t>ML</t>
  </si>
  <si>
    <t>Capital cost</t>
  </si>
  <si>
    <t>Unit energy cost per water volume</t>
  </si>
  <si>
    <t>Years lead time for augmentation</t>
  </si>
  <si>
    <t>Yield capacity of augmentation</t>
  </si>
  <si>
    <t>PV costs</t>
  </si>
  <si>
    <t>PV water linear</t>
  </si>
  <si>
    <t>LRMC linear</t>
  </si>
  <si>
    <t>augmentation 1</t>
  </si>
  <si>
    <t>augmentation 2</t>
  </si>
  <si>
    <t>augmentation 3</t>
  </si>
  <si>
    <t>augmentation 4</t>
  </si>
  <si>
    <t>augmentation 5</t>
  </si>
  <si>
    <t>PV cost</t>
  </si>
  <si>
    <t>PV water</t>
  </si>
  <si>
    <t>AIC LRMC</t>
  </si>
  <si>
    <t>Total capacity augmentation</t>
  </si>
  <si>
    <t>Discount rate (%)</t>
  </si>
  <si>
    <t xml:space="preserve">Source:  </t>
  </si>
  <si>
    <t>Capacity of existing network assets (ML/year)</t>
  </si>
  <si>
    <t>ANALYSIS INPUTS</t>
  </si>
  <si>
    <t>Option name</t>
  </si>
  <si>
    <t>Annual opex 
(excl energy)</t>
  </si>
  <si>
    <t>Existing spare capacity</t>
  </si>
  <si>
    <t>$'000</t>
  </si>
  <si>
    <t>Time to capacity exhaustion</t>
  </si>
  <si>
    <t>Linear LRMC</t>
  </si>
  <si>
    <t>Lead time</t>
  </si>
  <si>
    <t>Build start year</t>
  </si>
  <si>
    <t>Water start+t*</t>
  </si>
  <si>
    <t>Capacity</t>
  </si>
  <si>
    <t>Cum capacity</t>
  </si>
  <si>
    <t>Cum PV cost</t>
  </si>
  <si>
    <t>Cum PV water</t>
  </si>
  <si>
    <t>($)</t>
  </si>
  <si>
    <t>(years)</t>
  </si>
  <si>
    <t>(year)</t>
  </si>
  <si>
    <t>(ML)</t>
  </si>
  <si>
    <t>(ML/year)</t>
  </si>
  <si>
    <t>($'000)</t>
  </si>
  <si>
    <t>Turvey shock factor</t>
  </si>
  <si>
    <t>Turvey shock factor =</t>
  </si>
  <si>
    <t>($/kL)</t>
  </si>
  <si>
    <t>LRMC CALCULATIONS - LINEAR METHOD</t>
  </si>
  <si>
    <t>Index</t>
  </si>
  <si>
    <t>Row</t>
  </si>
  <si>
    <t>RESULTS</t>
  </si>
  <si>
    <t>AIC</t>
  </si>
  <si>
    <t>Turvey</t>
  </si>
  <si>
    <t>Dollar basis of inputs</t>
  </si>
  <si>
    <t>Input selection options</t>
  </si>
  <si>
    <t>$2020-21</t>
  </si>
  <si>
    <t>$2021-22</t>
  </si>
  <si>
    <t>$2022-23</t>
  </si>
  <si>
    <t>$2023-24</t>
  </si>
  <si>
    <t>$2024-25</t>
  </si>
  <si>
    <t>$2025-26</t>
  </si>
  <si>
    <t>$2026-27</t>
  </si>
  <si>
    <t>$2027-28</t>
  </si>
  <si>
    <t>$2028-29</t>
  </si>
  <si>
    <t>$2029-30</t>
  </si>
  <si>
    <t>Mike Smart</t>
  </si>
  <si>
    <t>mike_smart@ipart.nsw.gov.au</t>
  </si>
  <si>
    <t xml:space="preserve">found here: </t>
  </si>
  <si>
    <t>Growth in demand each year (ML/year)</t>
  </si>
  <si>
    <t>Demand in year 0 (ML)</t>
  </si>
  <si>
    <t>desalination 1</t>
  </si>
  <si>
    <t>General inputs, demand characteristics and parameters for utility-specific augmentation options are entered on the 'Inputs' worksheet.</t>
  </si>
  <si>
    <t>Results from the different LRMC methods/scenarios are presented on the 'Results' worksheet.</t>
  </si>
  <si>
    <t xml:space="preserve"> (50 yrs)</t>
  </si>
  <si>
    <t xml:space="preserve"> (100 yrs)</t>
  </si>
  <si>
    <t>Similarly, this should be an input probably on the common sheet. Need to build in an check whether the max value has been reached in this row</t>
  </si>
  <si>
    <t>Year</t>
  </si>
  <si>
    <t>Total demand (ML)</t>
  </si>
  <si>
    <t>Augmentation capacity (ML)</t>
  </si>
  <si>
    <t>CHART CALCULATIONS</t>
  </si>
  <si>
    <t xml:space="preserve">LRMC - Linear' </t>
  </si>
  <si>
    <t>Supply and demand time series are shown graphically on the 'Demand Supply Chart' worksheet.</t>
  </si>
  <si>
    <t xml:space="preserve">LRMC calculations are performed in the following worksheets: </t>
  </si>
  <si>
    <t>Supply and demand time series are derived on the 'Chart Calculations' worksheet.</t>
  </si>
  <si>
    <t>augmentation 6</t>
  </si>
  <si>
    <t>Turvey LRMC</t>
  </si>
  <si>
    <r>
      <t>LRMC CALCULATIONS - AIC &amp; TURVEY METHODS -</t>
    </r>
    <r>
      <rPr>
        <b/>
        <sz val="20"/>
        <color rgb="FFFF0000"/>
        <rFont val="Arial"/>
        <family val="2"/>
      </rPr>
      <t xml:space="preserve"> SPARE CAPACITY OF EXISTING SYSTEM IS IGNORED</t>
    </r>
  </si>
  <si>
    <r>
      <t xml:space="preserve">LRMC CALCULATIONS - AIC &amp; TURVEY METHODS - </t>
    </r>
    <r>
      <rPr>
        <b/>
        <sz val="20"/>
        <color rgb="FFFF0000"/>
        <rFont val="Arial"/>
        <family val="2"/>
      </rPr>
      <t>SPARE CAPACITY OF THE EXISTING SYSTEM IS COUNTED</t>
    </r>
  </si>
  <si>
    <t>Standard Algebraic Method LRMC Model</t>
  </si>
  <si>
    <t>The increment is the amount above existing capacity (i.e. spare capacity is ignored)</t>
  </si>
  <si>
    <t>The increment is the amount above existing usage (i.e. spare capacity is counted)</t>
  </si>
  <si>
    <t>LRMC - Spare Capacity Ignored'  (on the assumption that the relevant increment of supply is above the system's existing capacity)</t>
  </si>
  <si>
    <t>LRMC - Spare Capacity Counted' (on the assumption that the increment is above the system's existing usage)</t>
  </si>
  <si>
    <t>PV factor</t>
  </si>
  <si>
    <t>Information-paper-A-more-accurate-way-to-estimate-LRMC-8-July-2022.PDF (nsw.gov.au)</t>
  </si>
  <si>
    <t>This model estimates the long run margin cost (LRMC) of water supply using the algebraic method.</t>
  </si>
  <si>
    <t>MODEL STRUCTURE</t>
  </si>
  <si>
    <t xml:space="preserve">COLOUR CODE </t>
  </si>
  <si>
    <r>
      <t xml:space="preserve">The model implements formulae derived in IPART, </t>
    </r>
    <r>
      <rPr>
        <i/>
        <sz val="9"/>
        <rFont val="Arial"/>
        <family val="2"/>
      </rPr>
      <t xml:space="preserve">A more accurate way to estimate LRMC,Information Paper, 8 July 2022. </t>
    </r>
  </si>
  <si>
    <t>Note: We assume that capital expenditure occurs  throughout the construction period (i.e. lead time) . Our calculations therefore recognise all of the capex as if it is spent halfway through the construction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</si>
</sst>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  <numFmt numFmtId="168" formatCode="#,##0.0"/>
    <numFmt numFmtId="169" formatCode="_(* #,##0.0_);_(* \(#,##0.0\);_(* &quot;-&quot;??_);_(@_)"/>
    <numFmt numFmtId="170" formatCode="#,##0.000"/>
    <numFmt numFmtId="171" formatCode="_-* #,##0_-;\-* #,##0_-;_-* &quot;-&quot;??_-;_-@_-"/>
    <numFmt numFmtId="172" formatCode="0.0"/>
    <numFmt numFmtId="173" formatCode="0.00000000000000"/>
  </numFmts>
  <fonts count="27" x14ac:knownFonts="1">
    <font>
      <sz val="9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sz val="8"/>
      <color indexed="14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sz val="8"/>
      <name val="Arial"/>
      <family val="2"/>
    </font>
    <font>
      <sz val="9"/>
      <color theme="0" tint="-0.14999847407452621"/>
      <name val="Arial"/>
      <family val="2"/>
    </font>
    <font>
      <b/>
      <sz val="9"/>
      <color theme="8" tint="0.7999816888943144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/>
      <right style="dotted">
        <color theme="0" tint="-0.14993743705557422"/>
      </right>
      <top style="dotted">
        <color theme="0" tint="-0.14993743705557422"/>
      </top>
      <bottom/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/>
      <diagonal/>
    </border>
    <border>
      <left style="dotted">
        <color theme="0" tint="-0.14993743705557422"/>
      </left>
      <right/>
      <top style="dotted">
        <color theme="0" tint="-0.14990691854609822"/>
      </top>
      <bottom style="dotted">
        <color theme="0" tint="-0.14990691854609822"/>
      </bottom>
      <diagonal/>
    </border>
    <border>
      <left style="dotted">
        <color theme="0" tint="-0.14993743705557422"/>
      </left>
      <right/>
      <top style="dotted">
        <color theme="0" tint="-0.14990691854609822"/>
      </top>
      <bottom/>
      <diagonal/>
    </border>
    <border>
      <left/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 style="dotted">
        <color theme="0" tint="-0.14990691854609822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dotted">
        <color theme="0" tint="-0.14990691854609822"/>
      </bottom>
      <diagonal/>
    </border>
    <border>
      <left style="hair">
        <color theme="0" tint="-0.14996795556505021"/>
      </left>
      <right/>
      <top/>
      <bottom style="dotted">
        <color theme="0" tint="-0.14990691854609822"/>
      </bottom>
      <diagonal/>
    </border>
    <border>
      <left/>
      <right style="hair">
        <color theme="0" tint="-0.14996795556505021"/>
      </right>
      <top style="dotted">
        <color theme="0" tint="-0.14990691854609822"/>
      </top>
      <bottom style="dotted">
        <color theme="0" tint="-0.14990691854609822"/>
      </bottom>
      <diagonal/>
    </border>
    <border>
      <left style="hair">
        <color theme="0" tint="-0.14996795556505021"/>
      </left>
      <right style="hair">
        <color theme="0" tint="-0.14996795556505021"/>
      </right>
      <top style="dotted">
        <color theme="0" tint="-0.14990691854609822"/>
      </top>
      <bottom style="dotted">
        <color theme="0" tint="-0.14990691854609822"/>
      </bottom>
      <diagonal/>
    </border>
    <border>
      <left style="hair">
        <color theme="0" tint="-0.14996795556505021"/>
      </left>
      <right/>
      <top style="dotted">
        <color theme="0" tint="-0.14990691854609822"/>
      </top>
      <bottom style="dotted">
        <color theme="0" tint="-0.14990691854609822"/>
      </bottom>
      <diagonal/>
    </border>
    <border>
      <left/>
      <right style="hair">
        <color theme="0" tint="-0.14996795556505021"/>
      </right>
      <top style="dotted">
        <color theme="0" tint="-0.14990691854609822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dotted">
        <color theme="0" tint="-0.14990691854609822"/>
      </top>
      <bottom/>
      <diagonal/>
    </border>
    <border>
      <left style="hair">
        <color theme="0" tint="-0.14996795556505021"/>
      </left>
      <right/>
      <top style="dotted">
        <color theme="0" tint="-0.14990691854609822"/>
      </top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double">
        <color rgb="FFFF0000"/>
      </bottom>
      <diagonal/>
    </border>
    <border>
      <left style="hair">
        <color theme="0" tint="-0.14996795556505021"/>
      </left>
      <right style="hair">
        <color theme="0" tint="-0.14996795556505021"/>
      </right>
      <top style="double">
        <color rgb="FFFF0000"/>
      </top>
      <bottom style="hair">
        <color theme="0" tint="-0.14996795556505021"/>
      </bottom>
      <diagonal/>
    </border>
    <border>
      <left style="dotted">
        <color theme="0" tint="-0.14993743705557422"/>
      </left>
      <right/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/>
      <top style="dotted">
        <color theme="0" tint="-0.14993743705557422"/>
      </top>
      <bottom/>
      <diagonal/>
    </border>
    <border>
      <left/>
      <right/>
      <top style="dotted">
        <color theme="0" tint="-0.14993743705557422"/>
      </top>
      <bottom style="dotted">
        <color theme="0" tint="-0.14993743705557422"/>
      </bottom>
      <diagonal/>
    </border>
    <border>
      <left/>
      <right/>
      <top style="dotted">
        <color theme="0" tint="-0.14993743705557422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3743705557422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 style="hair">
        <color theme="0" tint="-0.14996795556505021"/>
      </bottom>
      <diagonal/>
    </border>
    <border>
      <left style="thin">
        <color indexed="64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/>
      <top/>
      <bottom style="dotted">
        <color theme="0" tint="-0.14993743705557422"/>
      </bottom>
      <diagonal/>
    </border>
    <border>
      <left/>
      <right style="dotted">
        <color theme="0" tint="-0.14993743705557422"/>
      </right>
      <top/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/>
      <bottom style="dotted">
        <color theme="0" tint="-0.14993743705557422"/>
      </bottom>
      <diagonal/>
    </border>
    <border>
      <left style="dotted">
        <color theme="0" tint="-0.14993743705557422"/>
      </left>
      <right/>
      <top/>
      <bottom style="dotted">
        <color theme="0" tint="-0.14993743705557422"/>
      </bottom>
      <diagonal/>
    </border>
    <border>
      <left/>
      <right style="dotted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 style="dotted">
        <color theme="0" tint="-0.14993743705557422"/>
      </left>
      <right/>
      <top/>
      <bottom style="dotted">
        <color theme="0" tint="-0.14990691854609822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3743705557422"/>
      </right>
      <top/>
      <bottom style="thin">
        <color auto="1"/>
      </bottom>
      <diagonal/>
    </border>
    <border>
      <left style="dotted">
        <color theme="0" tint="-0.14993743705557422"/>
      </left>
      <right style="dotted">
        <color theme="0" tint="-0.14993743705557422"/>
      </right>
      <top/>
      <bottom style="thin">
        <color auto="1"/>
      </bottom>
      <diagonal/>
    </border>
    <border>
      <left style="dotted">
        <color theme="0" tint="-0.14993743705557422"/>
      </left>
      <right/>
      <top/>
      <bottom style="thin">
        <color auto="1"/>
      </bottom>
      <diagonal/>
    </border>
  </borders>
  <cellStyleXfs count="22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10" applyNumberFormat="0" applyFont="0" applyFill="0" applyAlignment="0" applyProtection="0"/>
    <xf numFmtId="166" fontId="21" fillId="0" borderId="0" applyNumberFormat="0" applyFill="0" applyBorder="0" applyAlignment="0">
      <alignment horizontal="left"/>
    </xf>
    <xf numFmtId="0" fontId="5" fillId="0" borderId="0" applyNumberFormat="0" applyFill="0" applyBorder="0" applyAlignment="0"/>
    <xf numFmtId="4" fontId="3" fillId="3" borderId="0" applyBorder="0" applyAlignment="0">
      <alignment horizontal="right"/>
      <protection locked="0"/>
    </xf>
    <xf numFmtId="167" fontId="3" fillId="3" borderId="0" applyBorder="0" applyAlignment="0">
      <alignment horizontal="right"/>
      <protection locked="0"/>
    </xf>
    <xf numFmtId="3" fontId="7" fillId="0" borderId="0" applyNumberFormat="0" applyFill="0" applyBorder="0" applyAlignment="0" applyProtection="0">
      <protection locked="0"/>
    </xf>
    <xf numFmtId="164" fontId="8" fillId="4" borderId="0" applyNumberFormat="0" applyBorder="0" applyAlignment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3" fillId="8" borderId="0" applyBorder="0" applyAlignment="0">
      <alignment horizontal="right"/>
      <protection locked="0"/>
    </xf>
    <xf numFmtId="167" fontId="3" fillId="2" borderId="0" applyBorder="0" applyAlignment="0">
      <protection locked="0"/>
    </xf>
    <xf numFmtId="0" fontId="17" fillId="6" borderId="0" applyNumberFormat="0" applyBorder="0" applyAlignment="0" applyProtection="0"/>
    <xf numFmtId="167" fontId="3" fillId="8" borderId="0" applyBorder="0" applyAlignment="0">
      <alignment horizontal="left"/>
      <protection locked="0"/>
    </xf>
    <xf numFmtId="168" fontId="3" fillId="2" borderId="1" applyBorder="0" applyAlignment="0">
      <alignment horizontal="right"/>
      <protection locked="0"/>
    </xf>
    <xf numFmtId="9" fontId="18" fillId="0" borderId="0" applyFont="0" applyBorder="0" applyAlignment="0" applyProtection="0"/>
    <xf numFmtId="9" fontId="18" fillId="0" borderId="0" applyFont="0" applyBorder="0" applyAlignment="0" applyProtection="0"/>
    <xf numFmtId="0" fontId="2" fillId="0" borderId="0"/>
    <xf numFmtId="0" fontId="1" fillId="0" borderId="0"/>
    <xf numFmtId="0" fontId="3" fillId="9" borderId="0">
      <alignment vertical="top"/>
    </xf>
  </cellStyleXfs>
  <cellXfs count="233">
    <xf numFmtId="0" fontId="0" fillId="0" borderId="0" xfId="0"/>
    <xf numFmtId="0" fontId="0" fillId="0" borderId="0" xfId="0" applyFont="1" applyBorder="1" applyAlignment="1">
      <alignment wrapText="1"/>
    </xf>
    <xf numFmtId="0" fontId="14" fillId="0" borderId="0" xfId="0" applyFont="1" applyAlignment="1"/>
    <xf numFmtId="0" fontId="0" fillId="0" borderId="0" xfId="0" applyAlignment="1"/>
    <xf numFmtId="0" fontId="16" fillId="0" borderId="0" xfId="0" applyFont="1" applyAlignment="1"/>
    <xf numFmtId="0" fontId="11" fillId="0" borderId="0" xfId="0" applyFont="1" applyAlignment="1"/>
    <xf numFmtId="0" fontId="16" fillId="0" borderId="0" xfId="0" applyFont="1" applyAlignment="1">
      <alignment horizontal="left" vertical="top"/>
    </xf>
    <xf numFmtId="0" fontId="13" fillId="0" borderId="4" xfId="0" applyFont="1" applyBorder="1" applyAlignment="1"/>
    <xf numFmtId="0" fontId="13" fillId="0" borderId="8" xfId="0" applyFont="1" applyBorder="1" applyAlignment="1"/>
    <xf numFmtId="0" fontId="10" fillId="0" borderId="0" xfId="0" applyFont="1" applyAlignment="1"/>
    <xf numFmtId="0" fontId="13" fillId="0" borderId="6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/>
    <xf numFmtId="0" fontId="13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/>
    <xf numFmtId="0" fontId="13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2" fillId="0" borderId="0" xfId="0" applyFont="1" applyFill="1" applyAlignment="1"/>
    <xf numFmtId="0" fontId="19" fillId="0" borderId="0" xfId="8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3" fillId="0" borderId="0" xfId="0" applyFont="1" applyFill="1" applyAlignment="1"/>
    <xf numFmtId="0" fontId="0" fillId="0" borderId="0" xfId="0" applyFont="1" applyFill="1" applyBorder="1" applyAlignment="1">
      <alignment horizontal="left" vertical="top"/>
    </xf>
    <xf numFmtId="0" fontId="16" fillId="7" borderId="0" xfId="0" applyFont="1" applyFill="1" applyBorder="1" applyAlignment="1"/>
    <xf numFmtId="0" fontId="0" fillId="7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11" fillId="7" borderId="0" xfId="0" applyFont="1" applyFill="1" applyBorder="1" applyAlignment="1"/>
    <xf numFmtId="0" fontId="0" fillId="0" borderId="0" xfId="0" applyFont="1" applyAlignment="1">
      <alignment horizontal="left"/>
    </xf>
    <xf numFmtId="4" fontId="0" fillId="3" borderId="0" xfId="6" applyFont="1" applyBorder="1" applyAlignment="1">
      <alignment horizontal="left"/>
      <protection locked="0"/>
    </xf>
    <xf numFmtId="169" fontId="7" fillId="0" borderId="0" xfId="1" applyNumberFormat="1" applyFont="1" applyFill="1" applyBorder="1" applyAlignment="1">
      <alignment horizontal="left"/>
    </xf>
    <xf numFmtId="169" fontId="8" fillId="4" borderId="0" xfId="9" applyNumberFormat="1" applyBorder="1" applyAlignment="1">
      <alignment horizontal="left"/>
    </xf>
    <xf numFmtId="169" fontId="4" fillId="0" borderId="0" xfId="4" applyNumberFormat="1" applyFont="1" applyFill="1" applyBorder="1" applyAlignment="1">
      <alignment horizontal="left"/>
    </xf>
    <xf numFmtId="169" fontId="4" fillId="0" borderId="0" xfId="1" applyNumberFormat="1" applyFont="1" applyFill="1" applyBorder="1" applyAlignment="1">
      <alignment horizontal="left"/>
    </xf>
    <xf numFmtId="169" fontId="0" fillId="0" borderId="9" xfId="1" applyNumberFormat="1" applyFont="1" applyBorder="1" applyAlignment="1">
      <alignment horizontal="left"/>
    </xf>
    <xf numFmtId="169" fontId="0" fillId="0" borderId="0" xfId="1" applyNumberFormat="1" applyFont="1" applyBorder="1" applyAlignment="1">
      <alignment horizontal="left"/>
    </xf>
    <xf numFmtId="169" fontId="7" fillId="0" borderId="0" xfId="8" applyNumberFormat="1" applyFill="1" applyBorder="1" applyAlignment="1" applyProtection="1">
      <alignment horizontal="left"/>
    </xf>
    <xf numFmtId="0" fontId="0" fillId="0" borderId="10" xfId="3" applyFont="1" applyFill="1" applyAlignment="1"/>
    <xf numFmtId="0" fontId="0" fillId="0" borderId="0" xfId="0"/>
    <xf numFmtId="0" fontId="12" fillId="0" borderId="0" xfId="0" applyFont="1"/>
    <xf numFmtId="4" fontId="3" fillId="3" borderId="0" xfId="6" applyBorder="1" applyAlignment="1">
      <protection locked="0"/>
    </xf>
    <xf numFmtId="0" fontId="0" fillId="0" borderId="0" xfId="0" applyAlignment="1">
      <alignment horizontal="right"/>
    </xf>
    <xf numFmtId="171" fontId="0" fillId="0" borderId="0" xfId="0" applyNumberFormat="1"/>
    <xf numFmtId="171" fontId="0" fillId="0" borderId="0" xfId="1" applyNumberFormat="1" applyFont="1" applyFill="1" applyBorder="1"/>
    <xf numFmtId="3" fontId="0" fillId="0" borderId="0" xfId="0" applyNumberFormat="1"/>
    <xf numFmtId="0" fontId="0" fillId="0" borderId="8" xfId="0" applyBorder="1"/>
    <xf numFmtId="0" fontId="22" fillId="0" borderId="0" xfId="0" applyFont="1"/>
    <xf numFmtId="0" fontId="0" fillId="0" borderId="12" xfId="0" applyBorder="1"/>
    <xf numFmtId="0" fontId="0" fillId="0" borderId="2" xfId="0" applyBorder="1"/>
    <xf numFmtId="0" fontId="0" fillId="0" borderId="13" xfId="0" applyBorder="1"/>
    <xf numFmtId="0" fontId="0" fillId="0" borderId="11" xfId="0" applyBorder="1"/>
    <xf numFmtId="0" fontId="0" fillId="0" borderId="0" xfId="0" applyBorder="1"/>
    <xf numFmtId="0" fontId="0" fillId="0" borderId="14" xfId="0" applyBorder="1"/>
    <xf numFmtId="167" fontId="3" fillId="3" borderId="0" xfId="7" applyBorder="1" applyAlignment="1">
      <protection locked="0"/>
    </xf>
    <xf numFmtId="0" fontId="3" fillId="9" borderId="0" xfId="21" applyBorder="1">
      <alignment vertical="top"/>
    </xf>
    <xf numFmtId="0" fontId="0" fillId="0" borderId="15" xfId="0" applyBorder="1"/>
    <xf numFmtId="0" fontId="0" fillId="0" borderId="1" xfId="0" applyBorder="1"/>
    <xf numFmtId="0" fontId="0" fillId="0" borderId="16" xfId="0" applyBorder="1"/>
    <xf numFmtId="3" fontId="3" fillId="3" borderId="0" xfId="6" applyNumberFormat="1" applyBorder="1" applyAlignment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70" fontId="3" fillId="3" borderId="21" xfId="6" applyNumberFormat="1" applyBorder="1" applyAlignment="1">
      <alignment horizontal="right" vertical="top"/>
      <protection locked="0"/>
    </xf>
    <xf numFmtId="0" fontId="7" fillId="0" borderId="21" xfId="8" applyNumberFormat="1" applyBorder="1" applyAlignment="1" applyProtection="1">
      <alignment vertical="top"/>
    </xf>
    <xf numFmtId="3" fontId="0" fillId="0" borderId="22" xfId="0" applyNumberFormat="1" applyBorder="1" applyAlignment="1">
      <alignment vertical="top"/>
    </xf>
    <xf numFmtId="3" fontId="3" fillId="3" borderId="20" xfId="6" applyNumberFormat="1" applyBorder="1" applyAlignment="1">
      <alignment vertical="top"/>
      <protection locked="0"/>
    </xf>
    <xf numFmtId="3" fontId="3" fillId="3" borderId="21" xfId="6" applyNumberFormat="1" applyBorder="1" applyAlignment="1">
      <alignment vertical="top"/>
      <protection locked="0"/>
    </xf>
    <xf numFmtId="170" fontId="3" fillId="3" borderId="21" xfId="6" applyNumberFormat="1" applyBorder="1" applyAlignment="1">
      <alignment vertical="top"/>
      <protection locked="0"/>
    </xf>
    <xf numFmtId="3" fontId="3" fillId="3" borderId="22" xfId="6" applyNumberFormat="1" applyBorder="1" applyAlignment="1">
      <alignment vertical="top"/>
      <protection locked="0"/>
    </xf>
    <xf numFmtId="3" fontId="3" fillId="3" borderId="23" xfId="6" applyNumberFormat="1" applyBorder="1" applyAlignment="1">
      <alignment vertical="top"/>
      <protection locked="0"/>
    </xf>
    <xf numFmtId="3" fontId="3" fillId="3" borderId="24" xfId="6" applyNumberFormat="1" applyBorder="1" applyAlignment="1">
      <alignment vertical="top"/>
      <protection locked="0"/>
    </xf>
    <xf numFmtId="170" fontId="3" fillId="3" borderId="24" xfId="6" applyNumberFormat="1" applyBorder="1" applyAlignment="1">
      <alignment vertical="top"/>
      <protection locked="0"/>
    </xf>
    <xf numFmtId="3" fontId="3" fillId="3" borderId="25" xfId="6" applyNumberFormat="1" applyBorder="1" applyAlignment="1">
      <alignment vertical="top"/>
      <protection locked="0"/>
    </xf>
    <xf numFmtId="3" fontId="7" fillId="5" borderId="20" xfId="8" applyNumberFormat="1" applyFill="1" applyBorder="1" applyAlignment="1">
      <alignment horizontal="left" vertical="top" wrapText="1"/>
      <protection locked="0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2" fontId="0" fillId="0" borderId="0" xfId="0" applyNumberFormat="1"/>
    <xf numFmtId="4" fontId="0" fillId="0" borderId="27" xfId="0" applyNumberFormat="1" applyBorder="1"/>
    <xf numFmtId="0" fontId="13" fillId="0" borderId="32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172" fontId="0" fillId="0" borderId="38" xfId="0" applyNumberFormat="1" applyBorder="1"/>
    <xf numFmtId="172" fontId="0" fillId="0" borderId="41" xfId="0" applyNumberFormat="1" applyBorder="1"/>
    <xf numFmtId="0" fontId="0" fillId="11" borderId="0" xfId="0" applyFill="1" applyBorder="1"/>
    <xf numFmtId="3" fontId="0" fillId="11" borderId="27" xfId="0" applyNumberFormat="1" applyFill="1" applyBorder="1"/>
    <xf numFmtId="4" fontId="0" fillId="11" borderId="27" xfId="0" applyNumberFormat="1" applyFill="1" applyBorder="1"/>
    <xf numFmtId="3" fontId="0" fillId="11" borderId="30" xfId="0" applyNumberFormat="1" applyFill="1" applyBorder="1"/>
    <xf numFmtId="3" fontId="0" fillId="11" borderId="29" xfId="0" applyNumberFormat="1" applyFill="1" applyBorder="1"/>
    <xf numFmtId="3" fontId="0" fillId="11" borderId="31" xfId="0" applyNumberFormat="1" applyFill="1" applyBorder="1"/>
    <xf numFmtId="168" fontId="0" fillId="0" borderId="39" xfId="0" applyNumberFormat="1" applyBorder="1"/>
    <xf numFmtId="168" fontId="0" fillId="0" borderId="42" xfId="0" applyNumberFormat="1" applyBorder="1"/>
    <xf numFmtId="0" fontId="13" fillId="0" borderId="44" xfId="0" applyFont="1" applyBorder="1" applyAlignment="1">
      <alignment horizontal="center" wrapText="1"/>
    </xf>
    <xf numFmtId="0" fontId="13" fillId="0" borderId="45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47" xfId="0" applyFont="1" applyBorder="1" applyAlignment="1">
      <alignment horizontal="center" wrapText="1"/>
    </xf>
    <xf numFmtId="0" fontId="13" fillId="0" borderId="48" xfId="0" applyFont="1" applyBorder="1" applyAlignment="1">
      <alignment horizontal="center" wrapText="1"/>
    </xf>
    <xf numFmtId="0" fontId="0" fillId="0" borderId="48" xfId="0" applyBorder="1"/>
    <xf numFmtId="0" fontId="0" fillId="0" borderId="49" xfId="0" applyBorder="1"/>
    <xf numFmtId="3" fontId="0" fillId="11" borderId="48" xfId="0" applyNumberFormat="1" applyFill="1" applyBorder="1"/>
    <xf numFmtId="4" fontId="7" fillId="5" borderId="48" xfId="8" applyNumberFormat="1" applyFill="1" applyBorder="1" applyProtection="1"/>
    <xf numFmtId="3" fontId="0" fillId="5" borderId="48" xfId="0" applyNumberFormat="1" applyFill="1" applyBorder="1"/>
    <xf numFmtId="3" fontId="0" fillId="0" borderId="48" xfId="0" applyNumberFormat="1" applyBorder="1"/>
    <xf numFmtId="4" fontId="0" fillId="5" borderId="48" xfId="0" applyNumberFormat="1" applyFill="1" applyBorder="1"/>
    <xf numFmtId="3" fontId="0" fillId="11" borderId="51" xfId="0" applyNumberFormat="1" applyFill="1" applyBorder="1"/>
    <xf numFmtId="4" fontId="0" fillId="5" borderId="51" xfId="0" applyNumberFormat="1" applyFill="1" applyBorder="1"/>
    <xf numFmtId="3" fontId="0" fillId="5" borderId="51" xfId="0" applyNumberFormat="1" applyFill="1" applyBorder="1"/>
    <xf numFmtId="3" fontId="0" fillId="0" borderId="51" xfId="0" applyNumberFormat="1" applyBorder="1"/>
    <xf numFmtId="3" fontId="0" fillId="5" borderId="47" xfId="0" applyNumberFormat="1" applyFill="1" applyBorder="1" applyAlignment="1">
      <alignment horizontal="right"/>
    </xf>
    <xf numFmtId="3" fontId="0" fillId="5" borderId="50" xfId="0" applyNumberFormat="1" applyFill="1" applyBorder="1" applyAlignment="1">
      <alignment horizontal="right"/>
    </xf>
    <xf numFmtId="3" fontId="0" fillId="11" borderId="47" xfId="0" applyNumberFormat="1" applyFill="1" applyBorder="1" applyAlignment="1">
      <alignment horizontal="right"/>
    </xf>
    <xf numFmtId="3" fontId="0" fillId="11" borderId="50" xfId="0" applyNumberFormat="1" applyFill="1" applyBorder="1" applyAlignment="1">
      <alignment horizontal="right"/>
    </xf>
    <xf numFmtId="0" fontId="13" fillId="0" borderId="0" xfId="0" applyFont="1" applyAlignment="1">
      <alignment horizontal="right"/>
    </xf>
    <xf numFmtId="3" fontId="0" fillId="5" borderId="53" xfId="0" applyNumberFormat="1" applyFill="1" applyBorder="1"/>
    <xf numFmtId="3" fontId="0" fillId="5" borderId="54" xfId="0" applyNumberFormat="1" applyFill="1" applyBorder="1"/>
    <xf numFmtId="3" fontId="0" fillId="0" borderId="53" xfId="0" applyNumberFormat="1" applyBorder="1"/>
    <xf numFmtId="3" fontId="0" fillId="0" borderId="54" xfId="0" applyNumberFormat="1" applyBorder="1"/>
    <xf numFmtId="4" fontId="0" fillId="11" borderId="48" xfId="0" applyNumberFormat="1" applyFill="1" applyBorder="1"/>
    <xf numFmtId="168" fontId="0" fillId="5" borderId="48" xfId="0" applyNumberFormat="1" applyFill="1" applyBorder="1"/>
    <xf numFmtId="168" fontId="0" fillId="5" borderId="51" xfId="0" applyNumberFormat="1" applyFill="1" applyBorder="1"/>
    <xf numFmtId="4" fontId="0" fillId="11" borderId="51" xfId="0" applyNumberFormat="1" applyFill="1" applyBorder="1"/>
    <xf numFmtId="168" fontId="0" fillId="5" borderId="53" xfId="0" applyNumberFormat="1" applyFill="1" applyBorder="1"/>
    <xf numFmtId="168" fontId="0" fillId="5" borderId="54" xfId="0" applyNumberFormat="1" applyFill="1" applyBorder="1"/>
    <xf numFmtId="3" fontId="0" fillId="5" borderId="44" xfId="0" applyNumberFormat="1" applyFill="1" applyBorder="1" applyAlignment="1">
      <alignment horizontal="right"/>
    </xf>
    <xf numFmtId="3" fontId="0" fillId="11" borderId="44" xfId="0" applyNumberFormat="1" applyFill="1" applyBorder="1" applyAlignment="1">
      <alignment horizontal="right"/>
    </xf>
    <xf numFmtId="4" fontId="8" fillId="4" borderId="49" xfId="9" applyNumberFormat="1" applyBorder="1"/>
    <xf numFmtId="4" fontId="8" fillId="4" borderId="52" xfId="9" applyNumberFormat="1" applyBorder="1"/>
    <xf numFmtId="4" fontId="0" fillId="11" borderId="29" xfId="0" applyNumberFormat="1" applyFill="1" applyBorder="1"/>
    <xf numFmtId="2" fontId="8" fillId="4" borderId="40" xfId="9" applyNumberFormat="1" applyBorder="1"/>
    <xf numFmtId="2" fontId="8" fillId="4" borderId="43" xfId="9" applyNumberFormat="1" applyBorder="1"/>
    <xf numFmtId="3" fontId="0" fillId="11" borderId="26" xfId="0" applyNumberFormat="1" applyFill="1" applyBorder="1" applyAlignment="1">
      <alignment horizontal="right"/>
    </xf>
    <xf numFmtId="3" fontId="0" fillId="11" borderId="28" xfId="0" applyNumberFormat="1" applyFill="1" applyBorder="1" applyAlignment="1">
      <alignment horizontal="right"/>
    </xf>
    <xf numFmtId="4" fontId="0" fillId="0" borderId="55" xfId="0" applyNumberFormat="1" applyBorder="1"/>
    <xf numFmtId="4" fontId="0" fillId="0" borderId="29" xfId="0" applyNumberFormat="1" applyBorder="1"/>
    <xf numFmtId="4" fontId="0" fillId="0" borderId="56" xfId="0" applyNumberFormat="1" applyBorder="1"/>
    <xf numFmtId="4" fontId="0" fillId="12" borderId="27" xfId="0" applyNumberFormat="1" applyFill="1" applyBorder="1"/>
    <xf numFmtId="4" fontId="0" fillId="12" borderId="29" xfId="0" applyNumberFormat="1" applyFill="1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3" fillId="0" borderId="6" xfId="0" applyFont="1" applyBorder="1" applyAlignment="1">
      <alignment horizontal="right"/>
    </xf>
    <xf numFmtId="4" fontId="3" fillId="3" borderId="0" xfId="6" applyBorder="1" applyAlignment="1">
      <alignment horizontal="right"/>
      <protection locked="0"/>
    </xf>
    <xf numFmtId="0" fontId="7" fillId="0" borderId="0" xfId="8" applyNumberFormat="1" applyProtection="1"/>
    <xf numFmtId="0" fontId="25" fillId="0" borderId="0" xfId="0" applyFont="1"/>
    <xf numFmtId="0" fontId="0" fillId="0" borderId="57" xfId="0" applyBorder="1"/>
    <xf numFmtId="2" fontId="0" fillId="0" borderId="26" xfId="0" applyNumberFormat="1" applyBorder="1"/>
    <xf numFmtId="0" fontId="0" fillId="0" borderId="58" xfId="0" applyBorder="1"/>
    <xf numFmtId="2" fontId="0" fillId="0" borderId="28" xfId="0" applyNumberFormat="1" applyBorder="1"/>
    <xf numFmtId="4" fontId="13" fillId="0" borderId="0" xfId="0" applyNumberFormat="1" applyFont="1" applyAlignment="1">
      <alignment horizontal="left"/>
    </xf>
    <xf numFmtId="0" fontId="0" fillId="0" borderId="3" xfId="0" applyBorder="1"/>
    <xf numFmtId="0" fontId="15" fillId="0" borderId="3" xfId="1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5" fillId="0" borderId="0" xfId="11" applyAlignment="1">
      <alignment horizontal="left" vertical="top"/>
    </xf>
    <xf numFmtId="0" fontId="0" fillId="0" borderId="0" xfId="0" applyBorder="1" applyAlignment="1">
      <alignment horizontal="right"/>
    </xf>
    <xf numFmtId="0" fontId="13" fillId="0" borderId="0" xfId="0" applyFont="1" applyBorder="1"/>
    <xf numFmtId="3" fontId="0" fillId="0" borderId="0" xfId="0" applyNumberFormat="1" applyBorder="1"/>
    <xf numFmtId="173" fontId="0" fillId="0" borderId="0" xfId="0" applyNumberFormat="1"/>
    <xf numFmtId="3" fontId="26" fillId="6" borderId="0" xfId="14" applyNumberFormat="1" applyFont="1"/>
    <xf numFmtId="3" fontId="0" fillId="0" borderId="59" xfId="0" applyNumberFormat="1" applyBorder="1"/>
    <xf numFmtId="3" fontId="0" fillId="0" borderId="60" xfId="0" applyNumberFormat="1" applyBorder="1"/>
    <xf numFmtId="0" fontId="0" fillId="0" borderId="0" xfId="0" applyFill="1"/>
    <xf numFmtId="171" fontId="0" fillId="0" borderId="8" xfId="0" applyNumberFormat="1" applyFill="1" applyBorder="1"/>
    <xf numFmtId="3" fontId="0" fillId="0" borderId="0" xfId="0" applyNumberFormat="1" applyFill="1"/>
    <xf numFmtId="0" fontId="7" fillId="0" borderId="2" xfId="8" applyNumberFormat="1" applyBorder="1" applyProtection="1"/>
    <xf numFmtId="0" fontId="0" fillId="0" borderId="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7" borderId="0" xfId="0" applyFill="1" applyBorder="1"/>
    <xf numFmtId="171" fontId="0" fillId="0" borderId="0" xfId="0" applyNumberFormat="1" applyBorder="1"/>
    <xf numFmtId="171" fontId="0" fillId="0" borderId="0" xfId="0" applyNumberFormat="1" applyFill="1" applyBorder="1"/>
    <xf numFmtId="171" fontId="0" fillId="10" borderId="0" xfId="0" applyNumberFormat="1" applyFill="1" applyBorder="1"/>
    <xf numFmtId="0" fontId="0" fillId="0" borderId="0" xfId="0" applyFill="1" applyBorder="1"/>
    <xf numFmtId="3" fontId="0" fillId="11" borderId="61" xfId="0" applyNumberFormat="1" applyFill="1" applyBorder="1" applyAlignment="1">
      <alignment horizontal="right"/>
    </xf>
    <xf numFmtId="0" fontId="0" fillId="0" borderId="15" xfId="0" applyFill="1" applyBorder="1"/>
    <xf numFmtId="0" fontId="0" fillId="0" borderId="1" xfId="0" applyFill="1" applyBorder="1"/>
    <xf numFmtId="0" fontId="0" fillId="0" borderId="16" xfId="0" applyFill="1" applyBorder="1"/>
    <xf numFmtId="0" fontId="0" fillId="0" borderId="0" xfId="0" applyFill="1" applyBorder="1" applyAlignment="1">
      <alignment horizontal="right"/>
    </xf>
    <xf numFmtId="0" fontId="0" fillId="0" borderId="0" xfId="0" quotePrefix="1" applyFont="1" applyFill="1" applyBorder="1" applyAlignment="1">
      <alignment horizontal="left" vertical="top"/>
    </xf>
    <xf numFmtId="0" fontId="0" fillId="0" borderId="0" xfId="0" quotePrefix="1" applyAlignment="1"/>
    <xf numFmtId="168" fontId="0" fillId="6" borderId="39" xfId="0" applyNumberFormat="1" applyFill="1" applyBorder="1"/>
    <xf numFmtId="0" fontId="13" fillId="6" borderId="33" xfId="0" applyFont="1" applyFill="1" applyBorder="1" applyAlignment="1">
      <alignment horizontal="center" wrapText="1"/>
    </xf>
    <xf numFmtId="2" fontId="0" fillId="6" borderId="48" xfId="0" applyNumberFormat="1" applyFill="1" applyBorder="1"/>
    <xf numFmtId="3" fontId="0" fillId="6" borderId="48" xfId="0" applyNumberFormat="1" applyFill="1" applyBorder="1"/>
    <xf numFmtId="0" fontId="0" fillId="6" borderId="2" xfId="0" applyFill="1" applyBorder="1"/>
    <xf numFmtId="0" fontId="0" fillId="6" borderId="48" xfId="0" applyFill="1" applyBorder="1"/>
    <xf numFmtId="0" fontId="13" fillId="6" borderId="44" xfId="0" applyFont="1" applyFill="1" applyBorder="1" applyAlignment="1">
      <alignment horizontal="center" wrapText="1"/>
    </xf>
    <xf numFmtId="0" fontId="15" fillId="0" borderId="0" xfId="11"/>
    <xf numFmtId="0" fontId="13" fillId="0" borderId="62" xfId="0" applyFont="1" applyBorder="1" applyAlignment="1">
      <alignment horizontal="center" wrapText="1"/>
    </xf>
    <xf numFmtId="0" fontId="0" fillId="0" borderId="63" xfId="0" applyBorder="1"/>
    <xf numFmtId="0" fontId="0" fillId="12" borderId="64" xfId="0" applyFill="1" applyBorder="1"/>
    <xf numFmtId="0" fontId="0" fillId="0" borderId="64" xfId="0" applyBorder="1"/>
    <xf numFmtId="0" fontId="0" fillId="0" borderId="65" xfId="0" applyBorder="1"/>
    <xf numFmtId="0" fontId="13" fillId="0" borderId="66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12" borderId="66" xfId="0" applyFont="1" applyFill="1" applyBorder="1" applyAlignment="1">
      <alignment horizontal="center" wrapText="1"/>
    </xf>
    <xf numFmtId="0" fontId="0" fillId="6" borderId="45" xfId="0" applyFill="1" applyBorder="1"/>
    <xf numFmtId="0" fontId="0" fillId="0" borderId="45" xfId="0" applyBorder="1"/>
    <xf numFmtId="0" fontId="0" fillId="0" borderId="46" xfId="0" applyBorder="1"/>
    <xf numFmtId="0" fontId="13" fillId="0" borderId="69" xfId="0" applyFont="1" applyBorder="1" applyAlignment="1">
      <alignment horizontal="center" wrapText="1"/>
    </xf>
    <xf numFmtId="0" fontId="13" fillId="0" borderId="70" xfId="0" applyFont="1" applyBorder="1" applyAlignment="1">
      <alignment horizontal="center" wrapText="1"/>
    </xf>
    <xf numFmtId="0" fontId="13" fillId="0" borderId="70" xfId="0" applyFont="1" applyBorder="1" applyAlignment="1">
      <alignment horizontal="center"/>
    </xf>
    <xf numFmtId="0" fontId="13" fillId="6" borderId="70" xfId="0" applyFont="1" applyFill="1" applyBorder="1" applyAlignment="1">
      <alignment horizontal="center"/>
    </xf>
    <xf numFmtId="0" fontId="13" fillId="0" borderId="71" xfId="0" applyFont="1" applyBorder="1" applyAlignment="1">
      <alignment horizontal="center" wrapText="1"/>
    </xf>
    <xf numFmtId="0" fontId="13" fillId="0" borderId="63" xfId="0" applyFont="1" applyBorder="1" applyAlignment="1">
      <alignment horizontal="center" wrapText="1"/>
    </xf>
    <xf numFmtId="0" fontId="13" fillId="0" borderId="64" xfId="0" applyFont="1" applyBorder="1" applyAlignment="1">
      <alignment horizontal="center" wrapText="1"/>
    </xf>
    <xf numFmtId="0" fontId="13" fillId="0" borderId="72" xfId="0" applyFont="1" applyBorder="1" applyAlignment="1">
      <alignment horizontal="center" wrapText="1"/>
    </xf>
    <xf numFmtId="0" fontId="0" fillId="0" borderId="35" xfId="0" applyBorder="1"/>
    <xf numFmtId="0" fontId="0" fillId="6" borderId="36" xfId="0" applyFill="1" applyBorder="1"/>
    <xf numFmtId="0" fontId="0" fillId="0" borderId="36" xfId="0" applyBorder="1"/>
    <xf numFmtId="0" fontId="0" fillId="0" borderId="37" xfId="0" applyBorder="1"/>
    <xf numFmtId="0" fontId="13" fillId="0" borderId="73" xfId="0" applyFont="1" applyBorder="1" applyAlignment="1">
      <alignment horizontal="center" wrapText="1"/>
    </xf>
    <xf numFmtId="0" fontId="13" fillId="0" borderId="74" xfId="0" applyFont="1" applyBorder="1" applyAlignment="1">
      <alignment horizontal="center" wrapText="1"/>
    </xf>
    <xf numFmtId="0" fontId="13" fillId="0" borderId="75" xfId="0" applyFont="1" applyBorder="1" applyAlignment="1">
      <alignment horizontal="center" wrapText="1"/>
    </xf>
    <xf numFmtId="0" fontId="13" fillId="0" borderId="76" xfId="0" applyFont="1" applyBorder="1" applyAlignment="1">
      <alignment horizontal="center" wrapText="1"/>
    </xf>
    <xf numFmtId="0" fontId="13" fillId="0" borderId="77" xfId="0" applyFont="1" applyBorder="1" applyAlignment="1">
      <alignment horizontal="center" wrapText="1"/>
    </xf>
    <xf numFmtId="0" fontId="13" fillId="0" borderId="78" xfId="0" applyFont="1" applyBorder="1" applyAlignment="1">
      <alignment horizontal="center" wrapText="1"/>
    </xf>
    <xf numFmtId="0" fontId="13" fillId="0" borderId="69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13" fillId="12" borderId="67" xfId="0" applyFont="1" applyFill="1" applyBorder="1" applyAlignment="1">
      <alignment horizontal="center" wrapText="1"/>
    </xf>
    <xf numFmtId="0" fontId="13" fillId="12" borderId="68" xfId="0" applyFont="1" applyFill="1" applyBorder="1" applyAlignment="1">
      <alignment horizontal="center" wrapText="1"/>
    </xf>
    <xf numFmtId="0" fontId="13" fillId="0" borderId="67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</cellXfs>
  <cellStyles count="22">
    <cellStyle name="Change in Formula" xfId="3" xr:uid="{00000000-0005-0000-0000-000000000000}"/>
    <cellStyle name="Comma" xfId="1" builtinId="3" customBuiltin="1"/>
    <cellStyle name="Comma [0]" xfId="2" builtinId="6" customBuiltin="1"/>
    <cellStyle name="Error checks" xfId="4" xr:uid="{00000000-0005-0000-0000-000003000000}"/>
    <cellStyle name="Error Warning" xfId="5" xr:uid="{00000000-0005-0000-0000-000004000000}"/>
    <cellStyle name="Hyperlink" xfId="11" builtinId="8"/>
    <cellStyle name="Info/Default #" xfId="16" xr:uid="{00000000-0005-0000-0000-000006000000}"/>
    <cellStyle name="Info/default %" xfId="13" xr:uid="{00000000-0005-0000-0000-000007000000}"/>
    <cellStyle name="Info/import #" xfId="12" xr:uid="{00000000-0005-0000-0000-000008000000}"/>
    <cellStyle name="Info/import %" xfId="15" xr:uid="{00000000-0005-0000-0000-000009000000}"/>
    <cellStyle name="Input #" xfId="6" xr:uid="{00000000-0005-0000-0000-00000A000000}"/>
    <cellStyle name="Input %" xfId="7" xr:uid="{00000000-0005-0000-0000-00000B000000}"/>
    <cellStyle name="Input2" xfId="8" xr:uid="{00000000-0005-0000-0000-00000C000000}"/>
    <cellStyle name="Key Outputs" xfId="9" xr:uid="{00000000-0005-0000-0000-00000D000000}"/>
    <cellStyle name="Links from other files (green) style" xfId="10" xr:uid="{00000000-0005-0000-0000-00000E000000}"/>
    <cellStyle name="Normal" xfId="0" builtinId="0" customBuiltin="1"/>
    <cellStyle name="Normal 2" xfId="19" xr:uid="{00000000-0005-0000-0000-000010000000}"/>
    <cellStyle name="Normal 3" xfId="20" xr:uid="{00000000-0005-0000-0000-000011000000}"/>
    <cellStyle name="Percent 2" xfId="17" xr:uid="{00000000-0005-0000-0000-000012000000}"/>
    <cellStyle name="Percent 2 2" xfId="18" xr:uid="{00000000-0005-0000-0000-000013000000}"/>
    <cellStyle name="QA" xfId="14" xr:uid="{00000000-0005-0000-0000-000014000000}"/>
    <cellStyle name="Source" xfId="21" xr:uid="{FF3C3CBD-6D4A-4CD3-A42D-05188F4B9C0E}"/>
  </cellStyles>
  <dxfs count="0"/>
  <tableStyles count="0" defaultTableStyle="TableStyleMedium2" defaultPivotStyle="PivotStyleLight16"/>
  <colors>
    <mruColors>
      <color rgb="FF194787"/>
      <color rgb="FF99CCFF"/>
      <color rgb="FFCC1F26"/>
      <color rgb="FFCCCCFF"/>
      <color rgb="FFFFFFCC"/>
      <color rgb="FF48B749"/>
      <color rgb="FFFFCB05"/>
      <color rgb="FFF78D1E"/>
      <color rgb="FF8E4399"/>
      <color rgb="FF007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Algebraic model demand, supply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supply analytical method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'Chart Calculations'!$F$12:$DA$12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'Chart Calculations'!$F$44:$DA$44</c:f>
              <c:numCache>
                <c:formatCode>_-* #,##0_-;\-* #,##0_-;_-* "-"??_-;_-@_-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75000</c:v>
                </c:pt>
                <c:pt idx="19">
                  <c:v>75000</c:v>
                </c:pt>
                <c:pt idx="20">
                  <c:v>75000</c:v>
                </c:pt>
                <c:pt idx="21">
                  <c:v>75000</c:v>
                </c:pt>
                <c:pt idx="22">
                  <c:v>75000</c:v>
                </c:pt>
                <c:pt idx="23">
                  <c:v>75000</c:v>
                </c:pt>
                <c:pt idx="24">
                  <c:v>75000</c:v>
                </c:pt>
                <c:pt idx="25">
                  <c:v>75000</c:v>
                </c:pt>
                <c:pt idx="26">
                  <c:v>75000</c:v>
                </c:pt>
                <c:pt idx="27">
                  <c:v>75000</c:v>
                </c:pt>
                <c:pt idx="28">
                  <c:v>75000</c:v>
                </c:pt>
                <c:pt idx="29">
                  <c:v>75000</c:v>
                </c:pt>
                <c:pt idx="30">
                  <c:v>75000</c:v>
                </c:pt>
                <c:pt idx="31">
                  <c:v>75000</c:v>
                </c:pt>
                <c:pt idx="32">
                  <c:v>75000</c:v>
                </c:pt>
                <c:pt idx="33">
                  <c:v>75000</c:v>
                </c:pt>
                <c:pt idx="34">
                  <c:v>75000</c:v>
                </c:pt>
                <c:pt idx="35">
                  <c:v>75000</c:v>
                </c:pt>
                <c:pt idx="36">
                  <c:v>90000</c:v>
                </c:pt>
                <c:pt idx="37">
                  <c:v>90000</c:v>
                </c:pt>
                <c:pt idx="38">
                  <c:v>90000</c:v>
                </c:pt>
                <c:pt idx="39">
                  <c:v>90000</c:v>
                </c:pt>
                <c:pt idx="40">
                  <c:v>130000</c:v>
                </c:pt>
                <c:pt idx="41">
                  <c:v>130000</c:v>
                </c:pt>
                <c:pt idx="42">
                  <c:v>130000</c:v>
                </c:pt>
                <c:pt idx="43">
                  <c:v>130000</c:v>
                </c:pt>
                <c:pt idx="44">
                  <c:v>130000</c:v>
                </c:pt>
                <c:pt idx="45">
                  <c:v>130000</c:v>
                </c:pt>
                <c:pt idx="46">
                  <c:v>130000</c:v>
                </c:pt>
                <c:pt idx="47">
                  <c:v>130000</c:v>
                </c:pt>
                <c:pt idx="48">
                  <c:v>130000</c:v>
                </c:pt>
                <c:pt idx="49">
                  <c:v>130000</c:v>
                </c:pt>
                <c:pt idx="50">
                  <c:v>147000</c:v>
                </c:pt>
                <c:pt idx="51">
                  <c:v>147000</c:v>
                </c:pt>
                <c:pt idx="52">
                  <c:v>147000</c:v>
                </c:pt>
                <c:pt idx="53">
                  <c:v>147000</c:v>
                </c:pt>
                <c:pt idx="54">
                  <c:v>179000</c:v>
                </c:pt>
                <c:pt idx="55">
                  <c:v>179000</c:v>
                </c:pt>
                <c:pt idx="56">
                  <c:v>179000</c:v>
                </c:pt>
                <c:pt idx="57">
                  <c:v>179000</c:v>
                </c:pt>
                <c:pt idx="58">
                  <c:v>179000</c:v>
                </c:pt>
                <c:pt idx="59">
                  <c:v>179000</c:v>
                </c:pt>
                <c:pt idx="60">
                  <c:v>179000</c:v>
                </c:pt>
                <c:pt idx="61">
                  <c:v>179000</c:v>
                </c:pt>
                <c:pt idx="62">
                  <c:v>211000</c:v>
                </c:pt>
                <c:pt idx="63">
                  <c:v>211000</c:v>
                </c:pt>
                <c:pt idx="64">
                  <c:v>211000</c:v>
                </c:pt>
                <c:pt idx="65">
                  <c:v>211000</c:v>
                </c:pt>
                <c:pt idx="66">
                  <c:v>211000</c:v>
                </c:pt>
                <c:pt idx="67">
                  <c:v>211000</c:v>
                </c:pt>
                <c:pt idx="68">
                  <c:v>211000</c:v>
                </c:pt>
                <c:pt idx="69">
                  <c:v>211000</c:v>
                </c:pt>
                <c:pt idx="70">
                  <c:v>243000</c:v>
                </c:pt>
                <c:pt idx="71">
                  <c:v>243000</c:v>
                </c:pt>
                <c:pt idx="72">
                  <c:v>243000</c:v>
                </c:pt>
                <c:pt idx="73">
                  <c:v>243000</c:v>
                </c:pt>
                <c:pt idx="74">
                  <c:v>243000</c:v>
                </c:pt>
                <c:pt idx="75">
                  <c:v>243000</c:v>
                </c:pt>
                <c:pt idx="76">
                  <c:v>243000</c:v>
                </c:pt>
                <c:pt idx="77">
                  <c:v>243000</c:v>
                </c:pt>
                <c:pt idx="78">
                  <c:v>243000</c:v>
                </c:pt>
                <c:pt idx="79">
                  <c:v>243000</c:v>
                </c:pt>
                <c:pt idx="80">
                  <c:v>243000</c:v>
                </c:pt>
                <c:pt idx="81">
                  <c:v>243000</c:v>
                </c:pt>
                <c:pt idx="82">
                  <c:v>243000</c:v>
                </c:pt>
                <c:pt idx="83">
                  <c:v>243000</c:v>
                </c:pt>
                <c:pt idx="84">
                  <c:v>243000</c:v>
                </c:pt>
                <c:pt idx="85">
                  <c:v>243000</c:v>
                </c:pt>
                <c:pt idx="86">
                  <c:v>243000</c:v>
                </c:pt>
                <c:pt idx="87">
                  <c:v>243000</c:v>
                </c:pt>
                <c:pt idx="88">
                  <c:v>243000</c:v>
                </c:pt>
                <c:pt idx="89">
                  <c:v>243000</c:v>
                </c:pt>
                <c:pt idx="90">
                  <c:v>243000</c:v>
                </c:pt>
                <c:pt idx="91">
                  <c:v>243000</c:v>
                </c:pt>
                <c:pt idx="92">
                  <c:v>243000</c:v>
                </c:pt>
                <c:pt idx="93">
                  <c:v>243000</c:v>
                </c:pt>
                <c:pt idx="94">
                  <c:v>243000</c:v>
                </c:pt>
                <c:pt idx="95">
                  <c:v>243000</c:v>
                </c:pt>
                <c:pt idx="96">
                  <c:v>243000</c:v>
                </c:pt>
                <c:pt idx="97">
                  <c:v>243000</c:v>
                </c:pt>
                <c:pt idx="98">
                  <c:v>243000</c:v>
                </c:pt>
                <c:pt idx="99">
                  <c:v>243000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3-4ED1-8F70-28B62A010B0B}"/>
            </c:ext>
          </c:extLst>
        </c:ser>
        <c:ser>
          <c:idx val="5"/>
          <c:order val="1"/>
          <c:tx>
            <c:v>increm demand linear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'Chart Calculations'!$F$12:$DA$12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'Chart Calculations'!$F$16:$DA$16</c:f>
              <c:numCache>
                <c:formatCode>_-* #,##0_-;\-* #,##0_-;_-* "-"??_-;_-@_-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3203</c:v>
                </c:pt>
                <c:pt idx="19">
                  <c:v>7203</c:v>
                </c:pt>
                <c:pt idx="20">
                  <c:v>11203</c:v>
                </c:pt>
                <c:pt idx="21">
                  <c:v>15203</c:v>
                </c:pt>
                <c:pt idx="22">
                  <c:v>19203</c:v>
                </c:pt>
                <c:pt idx="23">
                  <c:v>23203</c:v>
                </c:pt>
                <c:pt idx="24">
                  <c:v>27203</c:v>
                </c:pt>
                <c:pt idx="25">
                  <c:v>31203</c:v>
                </c:pt>
                <c:pt idx="26">
                  <c:v>35203</c:v>
                </c:pt>
                <c:pt idx="27">
                  <c:v>39203</c:v>
                </c:pt>
                <c:pt idx="28">
                  <c:v>43203</c:v>
                </c:pt>
                <c:pt idx="29">
                  <c:v>47203</c:v>
                </c:pt>
                <c:pt idx="30">
                  <c:v>51203</c:v>
                </c:pt>
                <c:pt idx="31">
                  <c:v>55203</c:v>
                </c:pt>
                <c:pt idx="32">
                  <c:v>59203</c:v>
                </c:pt>
                <c:pt idx="33">
                  <c:v>63203</c:v>
                </c:pt>
                <c:pt idx="34">
                  <c:v>67203</c:v>
                </c:pt>
                <c:pt idx="35">
                  <c:v>71203</c:v>
                </c:pt>
                <c:pt idx="36">
                  <c:v>75203</c:v>
                </c:pt>
                <c:pt idx="37">
                  <c:v>79203</c:v>
                </c:pt>
                <c:pt idx="38">
                  <c:v>83203</c:v>
                </c:pt>
                <c:pt idx="39">
                  <c:v>87203</c:v>
                </c:pt>
                <c:pt idx="40">
                  <c:v>91203</c:v>
                </c:pt>
                <c:pt idx="41">
                  <c:v>95203</c:v>
                </c:pt>
                <c:pt idx="42">
                  <c:v>99203</c:v>
                </c:pt>
                <c:pt idx="43">
                  <c:v>103203</c:v>
                </c:pt>
                <c:pt idx="44">
                  <c:v>107203</c:v>
                </c:pt>
                <c:pt idx="45">
                  <c:v>111203</c:v>
                </c:pt>
                <c:pt idx="46">
                  <c:v>115203</c:v>
                </c:pt>
                <c:pt idx="47">
                  <c:v>119203</c:v>
                </c:pt>
                <c:pt idx="48">
                  <c:v>123203</c:v>
                </c:pt>
                <c:pt idx="49">
                  <c:v>127203</c:v>
                </c:pt>
                <c:pt idx="50">
                  <c:v>131203</c:v>
                </c:pt>
                <c:pt idx="51">
                  <c:v>135203</c:v>
                </c:pt>
                <c:pt idx="52">
                  <c:v>139203</c:v>
                </c:pt>
                <c:pt idx="53">
                  <c:v>143203</c:v>
                </c:pt>
                <c:pt idx="54">
                  <c:v>147203</c:v>
                </c:pt>
                <c:pt idx="55">
                  <c:v>151203</c:v>
                </c:pt>
                <c:pt idx="56">
                  <c:v>155203</c:v>
                </c:pt>
                <c:pt idx="57">
                  <c:v>159203</c:v>
                </c:pt>
                <c:pt idx="58">
                  <c:v>163203</c:v>
                </c:pt>
                <c:pt idx="59">
                  <c:v>167203</c:v>
                </c:pt>
                <c:pt idx="60">
                  <c:v>171203</c:v>
                </c:pt>
                <c:pt idx="61">
                  <c:v>175203</c:v>
                </c:pt>
                <c:pt idx="62">
                  <c:v>179203</c:v>
                </c:pt>
                <c:pt idx="63">
                  <c:v>183203</c:v>
                </c:pt>
                <c:pt idx="64">
                  <c:v>187203</c:v>
                </c:pt>
                <c:pt idx="65">
                  <c:v>191203</c:v>
                </c:pt>
                <c:pt idx="66">
                  <c:v>195203</c:v>
                </c:pt>
                <c:pt idx="67">
                  <c:v>199203</c:v>
                </c:pt>
                <c:pt idx="68">
                  <c:v>203203</c:v>
                </c:pt>
                <c:pt idx="69">
                  <c:v>207203</c:v>
                </c:pt>
                <c:pt idx="70">
                  <c:v>211203</c:v>
                </c:pt>
                <c:pt idx="71">
                  <c:v>215203</c:v>
                </c:pt>
                <c:pt idx="72">
                  <c:v>219203</c:v>
                </c:pt>
                <c:pt idx="73">
                  <c:v>223203</c:v>
                </c:pt>
                <c:pt idx="74">
                  <c:v>227203</c:v>
                </c:pt>
                <c:pt idx="75">
                  <c:v>231203</c:v>
                </c:pt>
                <c:pt idx="76">
                  <c:v>235203</c:v>
                </c:pt>
                <c:pt idx="77">
                  <c:v>239203</c:v>
                </c:pt>
                <c:pt idx="78">
                  <c:v>243000</c:v>
                </c:pt>
                <c:pt idx="79">
                  <c:v>243000</c:v>
                </c:pt>
                <c:pt idx="80">
                  <c:v>243000</c:v>
                </c:pt>
                <c:pt idx="81">
                  <c:v>243000</c:v>
                </c:pt>
                <c:pt idx="82">
                  <c:v>243000</c:v>
                </c:pt>
                <c:pt idx="83">
                  <c:v>243000</c:v>
                </c:pt>
                <c:pt idx="84">
                  <c:v>243000</c:v>
                </c:pt>
                <c:pt idx="85">
                  <c:v>243000</c:v>
                </c:pt>
                <c:pt idx="86">
                  <c:v>243000</c:v>
                </c:pt>
                <c:pt idx="87">
                  <c:v>243000</c:v>
                </c:pt>
                <c:pt idx="88">
                  <c:v>243000</c:v>
                </c:pt>
                <c:pt idx="89">
                  <c:v>243000</c:v>
                </c:pt>
                <c:pt idx="90">
                  <c:v>243000</c:v>
                </c:pt>
                <c:pt idx="91">
                  <c:v>243000</c:v>
                </c:pt>
                <c:pt idx="92">
                  <c:v>243000</c:v>
                </c:pt>
                <c:pt idx="93">
                  <c:v>243000</c:v>
                </c:pt>
                <c:pt idx="94">
                  <c:v>243000</c:v>
                </c:pt>
                <c:pt idx="95">
                  <c:v>243000</c:v>
                </c:pt>
                <c:pt idx="96">
                  <c:v>243000</c:v>
                </c:pt>
                <c:pt idx="97">
                  <c:v>243000</c:v>
                </c:pt>
                <c:pt idx="98">
                  <c:v>243000</c:v>
                </c:pt>
                <c:pt idx="99">
                  <c:v>243000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83-4ED1-8F70-28B62A010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949888"/>
        <c:axId val="615944968"/>
      </c:scatterChart>
      <c:valAx>
        <c:axId val="61594988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944968"/>
        <c:crosses val="autoZero"/>
        <c:crossBetween val="midCat"/>
      </c:valAx>
      <c:valAx>
        <c:axId val="61594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94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6784C6-5CD1-4DC3-BDC9-9C9ED3BFF3E3}">
  <sheetPr>
    <tabColor rgb="FF002060"/>
  </sheetPr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ater%20pricing\LRMC\LRMC%20method%20consultation\Copy%20of%20D23%201209%20%20Excel%20-%20Generic%20algebraic%20LRMC%20model%20for%20water%20supply%20-%20Mike%20Smart%20-%20Q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QA scope"/>
      <sheetName val="QA log"/>
      <sheetName val="Cover"/>
      <sheetName val="common"/>
      <sheetName val="augmentation_options"/>
      <sheetName val="LRMC_inc_ex_usage"/>
      <sheetName val="LRMC_inc_ex_capacity"/>
      <sheetName val="chart_prep"/>
      <sheetName val="timechart"/>
    </sheetNames>
    <sheetDataSet>
      <sheetData sheetId="0"/>
      <sheetData sheetId="1"/>
      <sheetData sheetId="2"/>
      <sheetData sheetId="3">
        <row r="10">
          <cell r="C10">
            <v>542203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iPart">
  <a:themeElements>
    <a:clrScheme name="IPART Colours">
      <a:dk1>
        <a:srgbClr val="2E2E2F"/>
      </a:dk1>
      <a:lt1>
        <a:sysClr val="window" lastClr="FFFFFF"/>
      </a:lt1>
      <a:dk2>
        <a:srgbClr val="011D4B"/>
      </a:dk2>
      <a:lt2>
        <a:srgbClr val="ECE9E7"/>
      </a:lt2>
      <a:accent1>
        <a:srgbClr val="1C355E"/>
      </a:accent1>
      <a:accent2>
        <a:srgbClr val="3E5376"/>
      </a:accent2>
      <a:accent3>
        <a:srgbClr val="7287A6"/>
      </a:accent3>
      <a:accent4>
        <a:srgbClr val="C6CDD7"/>
      </a:accent4>
      <a:accent5>
        <a:srgbClr val="009DDB"/>
      </a:accent5>
      <a:accent6>
        <a:srgbClr val="115F7E"/>
      </a:accent6>
      <a:hlink>
        <a:srgbClr val="00AEEF"/>
      </a:hlink>
      <a:folHlink>
        <a:srgbClr val="520F9A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Part" id="{5B29015D-EA79-45B6-9D51-0920F8122064}" vid="{EB9EA9A6-3ABD-45FF-A322-72402604B08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part.nsw.gov.au/sites/default/files/cm9_documents/Information-paper-A-more-accurate-way-to-estimate-LRMC-8-July-2022.PDF" TargetMode="External"/><Relationship Id="rId1" Type="http://schemas.openxmlformats.org/officeDocument/2006/relationships/hyperlink" Target="mailto:mike_smart@ipart.nsw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C74"/>
  <sheetViews>
    <sheetView showGridLines="0" topLeftCell="A3" zoomScaleNormal="100" workbookViewId="0">
      <selection activeCell="B33" sqref="B33"/>
    </sheetView>
  </sheetViews>
  <sheetFormatPr defaultColWidth="9.09765625" defaultRowHeight="11.5" x14ac:dyDescent="0.25"/>
  <cols>
    <col min="1" max="1" width="2.8984375" style="3" customWidth="1"/>
    <col min="2" max="2" width="5" style="3" customWidth="1"/>
    <col min="3" max="3" width="7.296875" style="3" customWidth="1"/>
    <col min="4" max="4" width="139.69921875" style="3" customWidth="1"/>
    <col min="5" max="5" width="23.8984375" style="23" customWidth="1"/>
    <col min="6" max="23" width="9.09765625" style="23"/>
    <col min="24" max="29" width="9.09765625" style="22"/>
    <col min="30" max="16384" width="9.09765625" style="3"/>
  </cols>
  <sheetData>
    <row r="2" spans="1:29" x14ac:dyDescent="0.25">
      <c r="A2" s="22"/>
      <c r="B2" s="22"/>
      <c r="C2" s="22"/>
      <c r="D2" s="2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5" x14ac:dyDescent="0.35">
      <c r="A3" s="22"/>
      <c r="B3" s="24" t="s">
        <v>108</v>
      </c>
      <c r="C3" s="24"/>
      <c r="D3" s="2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" x14ac:dyDescent="0.25">
      <c r="A4" s="22"/>
      <c r="B4" s="26"/>
      <c r="C4" s="26"/>
      <c r="D4" s="26"/>
      <c r="E4" s="27"/>
      <c r="F4" s="27"/>
      <c r="G4" s="27"/>
      <c r="H4" s="27"/>
      <c r="I4" s="2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" x14ac:dyDescent="0.25">
      <c r="A5" s="22"/>
      <c r="B5" s="26"/>
      <c r="C5" s="26"/>
      <c r="D5" s="26"/>
      <c r="E5" s="27"/>
      <c r="F5" s="27"/>
      <c r="G5" s="27"/>
      <c r="H5" s="27"/>
      <c r="I5" s="2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22"/>
      <c r="B6" s="28" t="s">
        <v>14</v>
      </c>
      <c r="C6" s="28"/>
      <c r="D6" s="159" t="s">
        <v>85</v>
      </c>
      <c r="E6" s="29"/>
      <c r="F6" s="29"/>
      <c r="G6" s="29"/>
      <c r="H6" s="29"/>
      <c r="I6" s="2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22"/>
      <c r="B7" s="23" t="s">
        <v>15</v>
      </c>
      <c r="C7" s="23"/>
      <c r="D7" s="160" t="s">
        <v>86</v>
      </c>
      <c r="E7" s="29"/>
      <c r="F7" s="29"/>
      <c r="G7" s="29"/>
      <c r="H7" s="29"/>
      <c r="I7" s="2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5">
      <c r="A8" s="22"/>
      <c r="C8" s="2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5.75" customHeight="1" x14ac:dyDescent="0.25">
      <c r="A9" s="22"/>
      <c r="B9" s="26"/>
      <c r="C9" s="26"/>
      <c r="D9" s="26"/>
      <c r="E9" s="27"/>
      <c r="F9" s="27"/>
      <c r="G9" s="27"/>
      <c r="H9" s="27"/>
      <c r="I9" s="2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1" spans="1:29" ht="14" x14ac:dyDescent="0.3">
      <c r="A11" s="22"/>
      <c r="B11" s="30" t="s">
        <v>16</v>
      </c>
      <c r="C11" s="30"/>
      <c r="D11" s="31"/>
      <c r="F11" s="32"/>
      <c r="G11" s="32"/>
      <c r="H11" s="32"/>
      <c r="I11" s="3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customFormat="1" x14ac:dyDescent="0.25"/>
    <row r="13" spans="1:29" x14ac:dyDescent="0.25">
      <c r="A13" s="22"/>
      <c r="B13" s="45" t="s">
        <v>115</v>
      </c>
      <c r="C13" s="32"/>
      <c r="D13" s="32"/>
      <c r="E13" s="32"/>
      <c r="F13" s="32"/>
      <c r="G13" s="32"/>
      <c r="H13" s="32"/>
      <c r="I13" s="3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22"/>
      <c r="B14" s="33"/>
      <c r="C14" s="33"/>
      <c r="D14" s="29"/>
      <c r="E14" s="29"/>
      <c r="F14" s="29"/>
      <c r="G14" s="29"/>
      <c r="H14" s="29"/>
      <c r="I14" s="2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2" x14ac:dyDescent="0.25">
      <c r="A15" s="22"/>
      <c r="B15" s="161" t="s">
        <v>118</v>
      </c>
      <c r="C15" s="162"/>
      <c r="D15" s="161"/>
      <c r="E15" s="29"/>
      <c r="F15" s="29"/>
      <c r="G15" s="29"/>
      <c r="H15" s="29"/>
      <c r="I15" s="2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22"/>
      <c r="B16" s="161" t="s">
        <v>87</v>
      </c>
      <c r="C16" s="162"/>
      <c r="D16" s="197" t="s">
        <v>114</v>
      </c>
      <c r="E16" s="29"/>
      <c r="G16" s="29"/>
      <c r="H16" s="29"/>
      <c r="I16" s="2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22"/>
      <c r="B17" s="161"/>
      <c r="C17" s="162"/>
      <c r="D17" s="163"/>
      <c r="E17" s="29"/>
      <c r="F17" s="29"/>
      <c r="G17" s="29"/>
      <c r="H17" s="29"/>
      <c r="I17" s="2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22"/>
      <c r="B18" s="33"/>
      <c r="C18" s="33"/>
      <c r="D18" s="29"/>
      <c r="E18" s="29"/>
      <c r="F18" s="29"/>
      <c r="G18" s="29"/>
      <c r="H18" s="29"/>
      <c r="I18" s="2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" x14ac:dyDescent="0.3">
      <c r="A19" s="22"/>
      <c r="B19" s="30" t="s">
        <v>116</v>
      </c>
      <c r="C19" s="30"/>
      <c r="D19" s="34"/>
      <c r="E19" s="32"/>
      <c r="F19" s="32"/>
      <c r="G19" s="32"/>
      <c r="H19" s="32"/>
      <c r="I19" s="3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customFormat="1" x14ac:dyDescent="0.25"/>
    <row r="21" spans="1:29" x14ac:dyDescent="0.25">
      <c r="A21" s="22"/>
      <c r="B21" s="161" t="s">
        <v>91</v>
      </c>
      <c r="C21" s="32"/>
      <c r="D21" s="32"/>
      <c r="E21" s="32"/>
      <c r="F21" s="32"/>
      <c r="G21" s="32"/>
      <c r="H21" s="32"/>
      <c r="I21" s="3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22"/>
      <c r="B22" s="161"/>
      <c r="C22" s="32"/>
      <c r="D22" s="32"/>
      <c r="E22" s="32"/>
      <c r="F22" s="32"/>
      <c r="G22" s="32"/>
      <c r="H22" s="32"/>
      <c r="I22" s="3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22"/>
      <c r="B23" s="161" t="s">
        <v>92</v>
      </c>
      <c r="C23" s="32"/>
      <c r="D23" s="32"/>
      <c r="E23" s="32"/>
      <c r="F23" s="32"/>
      <c r="G23" s="32"/>
      <c r="H23" s="32"/>
      <c r="I23" s="3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22"/>
      <c r="B24" s="161"/>
      <c r="C24" s="32"/>
      <c r="D24" s="32"/>
      <c r="E24" s="32"/>
      <c r="F24" s="32"/>
      <c r="G24" s="32"/>
      <c r="H24" s="32"/>
      <c r="I24" s="3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22"/>
      <c r="B25" s="161" t="s">
        <v>102</v>
      </c>
      <c r="C25" s="33"/>
      <c r="D25" s="29"/>
      <c r="E25" s="29"/>
      <c r="F25" s="29"/>
      <c r="G25" s="29"/>
      <c r="H25" s="29"/>
      <c r="I25" s="2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22"/>
      <c r="B26" s="161"/>
      <c r="C26" s="33"/>
      <c r="D26" s="29"/>
      <c r="E26" s="29"/>
      <c r="F26" s="29"/>
      <c r="G26" s="29"/>
      <c r="H26" s="29"/>
      <c r="I26" s="2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22"/>
      <c r="B27" s="161"/>
      <c r="C27" s="189" t="s">
        <v>100</v>
      </c>
      <c r="D27" s="29"/>
      <c r="E27" s="29"/>
      <c r="F27" s="29"/>
      <c r="G27" s="29"/>
      <c r="H27" s="29"/>
      <c r="I27" s="2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22"/>
      <c r="B28" s="161"/>
      <c r="C28" s="188" t="s">
        <v>111</v>
      </c>
      <c r="D28" s="29"/>
      <c r="E28" s="29"/>
      <c r="F28" s="29"/>
      <c r="G28" s="29"/>
      <c r="H28" s="29"/>
      <c r="I28" s="2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22"/>
      <c r="B29" s="161"/>
      <c r="C29" s="188" t="s">
        <v>112</v>
      </c>
      <c r="D29" s="29"/>
      <c r="E29" s="29"/>
      <c r="F29" s="29"/>
      <c r="G29" s="29"/>
      <c r="H29" s="29"/>
      <c r="I29" s="2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22"/>
      <c r="B30" s="161"/>
      <c r="C30" s="29"/>
      <c r="D30" s="29"/>
      <c r="E30" s="29"/>
      <c r="F30" s="29"/>
      <c r="G30" s="29"/>
      <c r="H30" s="29"/>
      <c r="I30" s="2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22"/>
      <c r="B31" s="161" t="s">
        <v>101</v>
      </c>
      <c r="C31" s="33"/>
      <c r="D31" s="29"/>
      <c r="E31" s="29"/>
      <c r="F31" s="29"/>
      <c r="G31" s="29"/>
      <c r="H31" s="29"/>
      <c r="I31" s="2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22"/>
      <c r="B32" s="161" t="s">
        <v>103</v>
      </c>
      <c r="C32" s="33"/>
      <c r="D32" s="29"/>
      <c r="E32" s="29"/>
      <c r="F32" s="29"/>
      <c r="G32" s="29"/>
      <c r="H32" s="29"/>
      <c r="I32" s="2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22"/>
      <c r="B33" s="33"/>
      <c r="C33" s="33"/>
      <c r="D33" s="29"/>
      <c r="E33" s="29"/>
      <c r="F33" s="29"/>
      <c r="G33" s="29"/>
      <c r="H33" s="29"/>
      <c r="I33" s="2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22"/>
      <c r="B34" s="33"/>
      <c r="C34" s="33"/>
      <c r="D34" s="29"/>
      <c r="E34" s="29"/>
      <c r="F34" s="29"/>
      <c r="G34" s="29"/>
      <c r="H34" s="29"/>
      <c r="I34" s="2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" customHeight="1" x14ac:dyDescent="0.3">
      <c r="A35" s="22"/>
      <c r="B35" s="30" t="s">
        <v>117</v>
      </c>
      <c r="C35" s="30"/>
      <c r="D35" s="34"/>
      <c r="E35" s="29"/>
      <c r="F35" s="29"/>
      <c r="G35" s="29"/>
      <c r="H35" s="29"/>
      <c r="I35" s="2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" customHeight="1" x14ac:dyDescent="0.25">
      <c r="A36" s="22"/>
      <c r="B36" s="35" t="s">
        <v>17</v>
      </c>
      <c r="C36" s="35"/>
      <c r="D36" s="29"/>
      <c r="E36" s="29"/>
      <c r="F36" s="29"/>
      <c r="G36" s="29"/>
      <c r="H36" s="29"/>
      <c r="I36" s="2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" customHeight="1" x14ac:dyDescent="0.25">
      <c r="A37" s="22"/>
      <c r="B37" s="36" t="s">
        <v>18</v>
      </c>
      <c r="C37" s="36"/>
      <c r="D37" s="36"/>
      <c r="E37" s="29"/>
      <c r="F37" s="29"/>
      <c r="G37" s="29"/>
      <c r="H37" s="29"/>
      <c r="I37" s="2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" customHeight="1" x14ac:dyDescent="0.25">
      <c r="A38" s="22"/>
      <c r="B38" s="43" t="s">
        <v>19</v>
      </c>
      <c r="C38" s="37"/>
      <c r="D38" s="37"/>
      <c r="E38" s="29"/>
      <c r="F38" s="29"/>
      <c r="G38" s="29"/>
      <c r="H38" s="29"/>
      <c r="I38" s="2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" customHeight="1" x14ac:dyDescent="0.25">
      <c r="A39" s="22"/>
      <c r="B39" s="38" t="s">
        <v>0</v>
      </c>
      <c r="C39" s="38"/>
      <c r="D39" s="38"/>
      <c r="E39" s="29"/>
      <c r="F39" s="29"/>
      <c r="G39" s="29"/>
      <c r="H39" s="29"/>
      <c r="I39" s="2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" customHeight="1" x14ac:dyDescent="0.25">
      <c r="A40" s="22"/>
      <c r="B40" s="39" t="s">
        <v>20</v>
      </c>
      <c r="C40" s="39"/>
      <c r="D40" s="40"/>
      <c r="E40" s="29"/>
      <c r="F40" s="29"/>
      <c r="G40" s="29"/>
      <c r="H40" s="29"/>
      <c r="I40" s="2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" customHeight="1" x14ac:dyDescent="0.25">
      <c r="A41" s="44"/>
      <c r="B41" s="41" t="s">
        <v>21</v>
      </c>
      <c r="C41" s="42"/>
      <c r="D41" s="42"/>
      <c r="E41" s="29"/>
      <c r="F41" s="29"/>
      <c r="G41" s="29"/>
      <c r="H41" s="29"/>
      <c r="I41" s="2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" customHeight="1" x14ac:dyDescent="0.25">
      <c r="A42" s="22"/>
      <c r="B42" s="33"/>
      <c r="C42" s="33"/>
      <c r="D42" s="29"/>
      <c r="E42" s="29"/>
      <c r="F42" s="29"/>
      <c r="G42" s="29"/>
      <c r="H42" s="29"/>
      <c r="I42" s="2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22"/>
      <c r="B43" s="33"/>
      <c r="C43" s="33"/>
      <c r="D43" s="29"/>
      <c r="E43" s="29"/>
      <c r="F43" s="29"/>
      <c r="G43" s="29"/>
      <c r="H43" s="29"/>
      <c r="I43" s="2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7" spans="1:29" x14ac:dyDescent="0.25">
      <c r="A47" s="22"/>
      <c r="B47" s="23"/>
      <c r="C47" s="23"/>
      <c r="D47" s="2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B48" s="20"/>
      <c r="C48" s="20"/>
      <c r="D48" s="2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2:29" x14ac:dyDescent="0.25">
      <c r="B49" s="20"/>
      <c r="C49" s="20"/>
      <c r="D49" s="2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2:29" x14ac:dyDescent="0.25">
      <c r="B50" s="20"/>
      <c r="C50" s="20"/>
      <c r="D50" s="2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x14ac:dyDescent="0.25">
      <c r="B51" s="20"/>
      <c r="C51" s="20"/>
      <c r="D51" s="20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x14ac:dyDescent="0.25">
      <c r="B52" s="20"/>
      <c r="C52" s="20"/>
      <c r="D52" s="20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x14ac:dyDescent="0.25">
      <c r="B53" s="20"/>
      <c r="C53" s="20"/>
      <c r="D53" s="20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x14ac:dyDescent="0.25">
      <c r="B54" s="20"/>
      <c r="C54" s="20"/>
      <c r="D54" s="20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x14ac:dyDescent="0.25">
      <c r="B55" s="20"/>
      <c r="C55" s="20"/>
      <c r="D55" s="20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x14ac:dyDescent="0.25">
      <c r="B56" s="20"/>
      <c r="C56" s="20"/>
      <c r="D56" s="20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x14ac:dyDescent="0.25">
      <c r="B57" s="20"/>
      <c r="C57" s="20"/>
      <c r="D57" s="20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x14ac:dyDescent="0.25">
      <c r="B58" s="20"/>
      <c r="C58" s="20"/>
      <c r="D58" s="2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x14ac:dyDescent="0.25">
      <c r="B59" s="20"/>
      <c r="C59" s="20"/>
      <c r="D59" s="20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2:29" x14ac:dyDescent="0.25">
      <c r="B60" s="20"/>
      <c r="C60" s="20"/>
      <c r="D60" s="2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2:29" x14ac:dyDescent="0.25">
      <c r="B61" s="20"/>
      <c r="C61" s="20"/>
      <c r="D61" s="2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2:29" x14ac:dyDescent="0.25">
      <c r="B62" s="20"/>
      <c r="C62" s="20"/>
      <c r="D62" s="2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2:29" x14ac:dyDescent="0.25">
      <c r="B63" s="20"/>
      <c r="C63" s="20"/>
      <c r="D63" s="2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2:29" x14ac:dyDescent="0.25">
      <c r="B64" s="20"/>
      <c r="C64" s="20"/>
      <c r="D64" s="20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2:29" x14ac:dyDescent="0.25">
      <c r="B65" s="20"/>
      <c r="C65" s="20"/>
      <c r="D65" s="20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2:29" x14ac:dyDescent="0.25">
      <c r="B66" s="20"/>
      <c r="C66" s="20"/>
      <c r="D66" s="20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2:29" x14ac:dyDescent="0.25">
      <c r="B67" s="20"/>
      <c r="C67" s="20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2:29" x14ac:dyDescent="0.25">
      <c r="B68" s="20"/>
      <c r="C68" s="20"/>
      <c r="D68" s="20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2:29" x14ac:dyDescent="0.25">
      <c r="B69" s="20"/>
      <c r="C69" s="20"/>
      <c r="D69" s="2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2:29" x14ac:dyDescent="0.25">
      <c r="B70" s="20"/>
      <c r="C70" s="20"/>
      <c r="D70" s="2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2:29" x14ac:dyDescent="0.25">
      <c r="B71" s="20"/>
      <c r="C71" s="20"/>
      <c r="D71" s="20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2:29" x14ac:dyDescent="0.25">
      <c r="B72" s="20"/>
      <c r="C72" s="20"/>
      <c r="D72" s="20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2:29" x14ac:dyDescent="0.25">
      <c r="B73" s="20"/>
      <c r="C73" s="20"/>
      <c r="D73" s="2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2:29" x14ac:dyDescent="0.25">
      <c r="B74" s="20"/>
      <c r="C74" s="20"/>
      <c r="D74" s="2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</sheetData>
  <hyperlinks>
    <hyperlink ref="D7" r:id="rId1" xr:uid="{7B0FC559-CB0C-43D6-B12A-F80441CDA6F2}"/>
    <hyperlink ref="D16" r:id="rId2" display="https://www.ipart.nsw.gov.au/sites/default/files/cm9_documents/Information-paper-A-more-accurate-way-to-estimate-LRMC-8-July-2022.PDF" xr:uid="{96CE767F-EAFF-49E2-A0CB-9840513D8BD5}"/>
  </hyperlinks>
  <pageMargins left="0.7" right="0.7" top="0.75" bottom="0.75" header="0.3" footer="0.3"/>
  <pageSetup paperSize="9" scale="94" orientation="landscape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G31"/>
  <sheetViews>
    <sheetView showGridLines="0" zoomScaleNormal="100" workbookViewId="0"/>
  </sheetViews>
  <sheetFormatPr defaultColWidth="9.09765625" defaultRowHeight="11.5" x14ac:dyDescent="0.25"/>
  <cols>
    <col min="1" max="1" width="4.09765625" style="3" customWidth="1"/>
    <col min="2" max="2" width="57" style="3" customWidth="1"/>
    <col min="3" max="3" width="15.296875" style="3" customWidth="1"/>
    <col min="4" max="5" width="13" style="3" customWidth="1"/>
    <col min="6" max="6" width="40.59765625" style="3" customWidth="1"/>
    <col min="7" max="16384" width="9.09765625" style="3"/>
  </cols>
  <sheetData>
    <row r="2" spans="2:7" ht="20" x14ac:dyDescent="0.4">
      <c r="B2" s="2" t="s">
        <v>10</v>
      </c>
    </row>
    <row r="4" spans="2:7" ht="14" x14ac:dyDescent="0.3">
      <c r="B4" s="4" t="s">
        <v>11</v>
      </c>
      <c r="C4" s="5"/>
      <c r="D4" s="5"/>
      <c r="E4" s="5"/>
      <c r="F4" s="5"/>
    </row>
    <row r="5" spans="2:7" ht="14" x14ac:dyDescent="0.3">
      <c r="B5" s="4" t="s">
        <v>12</v>
      </c>
      <c r="C5" s="5"/>
      <c r="D5" s="5"/>
      <c r="E5" s="5"/>
      <c r="F5" s="5"/>
    </row>
    <row r="6" spans="2:7" ht="14" x14ac:dyDescent="0.3">
      <c r="B6" s="4"/>
      <c r="C6" s="5"/>
      <c r="D6" s="5"/>
      <c r="E6" s="5"/>
      <c r="F6" s="5"/>
    </row>
    <row r="7" spans="2:7" ht="14.25" customHeight="1" x14ac:dyDescent="0.25">
      <c r="B7" s="6" t="s">
        <v>13</v>
      </c>
      <c r="C7" s="6"/>
      <c r="D7" s="6"/>
      <c r="E7" s="6"/>
      <c r="F7" s="6"/>
    </row>
    <row r="9" spans="2:7" ht="13" x14ac:dyDescent="0.3">
      <c r="B9" s="7" t="s">
        <v>1</v>
      </c>
      <c r="C9" s="8" t="s">
        <v>2</v>
      </c>
      <c r="D9" s="7" t="s">
        <v>3</v>
      </c>
      <c r="E9" s="8" t="s">
        <v>4</v>
      </c>
      <c r="F9" s="7" t="s">
        <v>5</v>
      </c>
      <c r="G9" s="9"/>
    </row>
    <row r="10" spans="2:7" ht="23.5" x14ac:dyDescent="0.3">
      <c r="B10" s="10" t="s">
        <v>6</v>
      </c>
      <c r="C10" s="11"/>
      <c r="D10" s="10"/>
      <c r="E10" s="11"/>
      <c r="F10" s="10"/>
      <c r="G10" s="9"/>
    </row>
    <row r="11" spans="2:7" ht="12.5" x14ac:dyDescent="0.25">
      <c r="B11" s="12"/>
      <c r="C11" s="13"/>
      <c r="D11" s="12"/>
      <c r="E11" s="13"/>
      <c r="F11" s="12"/>
      <c r="G11" s="14"/>
    </row>
    <row r="12" spans="2:7" ht="12.5" x14ac:dyDescent="0.25">
      <c r="B12" s="12"/>
      <c r="C12" s="13"/>
      <c r="D12" s="12"/>
      <c r="E12" s="13"/>
      <c r="F12" s="12"/>
      <c r="G12" s="14"/>
    </row>
    <row r="13" spans="2:7" ht="12.5" x14ac:dyDescent="0.25">
      <c r="B13" s="12"/>
      <c r="C13" s="13"/>
      <c r="D13" s="12"/>
      <c r="E13" s="13"/>
      <c r="F13" s="12"/>
      <c r="G13" s="14"/>
    </row>
    <row r="14" spans="2:7" ht="12.5" x14ac:dyDescent="0.25">
      <c r="B14" s="12"/>
      <c r="C14" s="13"/>
      <c r="D14" s="12"/>
      <c r="E14" s="13"/>
      <c r="F14" s="12"/>
      <c r="G14" s="14"/>
    </row>
    <row r="15" spans="2:7" ht="12.5" x14ac:dyDescent="0.25">
      <c r="B15" s="15" t="s">
        <v>7</v>
      </c>
      <c r="C15" s="16"/>
      <c r="D15" s="17"/>
      <c r="E15" s="16"/>
      <c r="F15" s="17"/>
      <c r="G15" s="14"/>
    </row>
    <row r="16" spans="2:7" ht="12.5" x14ac:dyDescent="0.25">
      <c r="B16" s="12"/>
      <c r="C16" s="1"/>
      <c r="D16" s="12"/>
      <c r="E16" s="1"/>
      <c r="F16" s="12"/>
      <c r="G16" s="14"/>
    </row>
    <row r="17" spans="2:7" ht="12.5" x14ac:dyDescent="0.25">
      <c r="B17" s="12"/>
      <c r="C17" s="1"/>
      <c r="D17" s="12"/>
      <c r="E17" s="1"/>
      <c r="F17" s="12"/>
      <c r="G17" s="14"/>
    </row>
    <row r="18" spans="2:7" ht="12.5" x14ac:dyDescent="0.25">
      <c r="B18" s="12"/>
      <c r="C18" s="1"/>
      <c r="D18" s="12"/>
      <c r="E18" s="1"/>
      <c r="F18" s="12"/>
      <c r="G18" s="14"/>
    </row>
    <row r="19" spans="2:7" ht="12.5" x14ac:dyDescent="0.25">
      <c r="B19" s="18"/>
      <c r="C19" s="19"/>
      <c r="D19" s="18"/>
      <c r="E19" s="19"/>
      <c r="F19" s="18"/>
      <c r="G19" s="14"/>
    </row>
    <row r="20" spans="2:7" ht="12.5" x14ac:dyDescent="0.25">
      <c r="B20" s="10" t="s">
        <v>8</v>
      </c>
      <c r="C20" s="13"/>
      <c r="D20" s="12"/>
      <c r="E20" s="13"/>
      <c r="F20" s="12"/>
      <c r="G20" s="14"/>
    </row>
    <row r="21" spans="2:7" ht="12.5" x14ac:dyDescent="0.25">
      <c r="B21" s="12"/>
      <c r="C21" s="13"/>
      <c r="D21" s="12"/>
      <c r="E21" s="13"/>
      <c r="F21" s="12"/>
      <c r="G21" s="14"/>
    </row>
    <row r="22" spans="2:7" ht="12.5" x14ac:dyDescent="0.25">
      <c r="B22" s="12"/>
      <c r="C22" s="13"/>
      <c r="D22" s="12"/>
      <c r="E22" s="13"/>
      <c r="F22" s="12"/>
      <c r="G22" s="14"/>
    </row>
    <row r="23" spans="2:7" ht="12.5" x14ac:dyDescent="0.25">
      <c r="B23" s="12"/>
      <c r="C23" s="13"/>
      <c r="D23" s="12"/>
      <c r="E23" s="13"/>
      <c r="F23" s="12"/>
      <c r="G23" s="14"/>
    </row>
    <row r="24" spans="2:7" ht="12.5" x14ac:dyDescent="0.25">
      <c r="B24" s="12"/>
      <c r="C24" s="13"/>
      <c r="D24" s="12"/>
      <c r="E24" s="13"/>
      <c r="F24" s="12"/>
      <c r="G24" s="14"/>
    </row>
    <row r="25" spans="2:7" ht="12.5" x14ac:dyDescent="0.25">
      <c r="B25" s="15" t="s">
        <v>9</v>
      </c>
      <c r="C25" s="16"/>
      <c r="D25" s="17"/>
      <c r="E25" s="16"/>
      <c r="F25" s="17"/>
      <c r="G25" s="14"/>
    </row>
    <row r="26" spans="2:7" ht="12.5" x14ac:dyDescent="0.25">
      <c r="B26" s="12"/>
      <c r="C26" s="1"/>
      <c r="D26" s="12"/>
      <c r="E26" s="1"/>
      <c r="F26" s="12"/>
      <c r="G26" s="14"/>
    </row>
    <row r="27" spans="2:7" ht="12.5" x14ac:dyDescent="0.25">
      <c r="B27" s="12"/>
      <c r="C27" s="1"/>
      <c r="D27" s="12"/>
      <c r="E27" s="1"/>
      <c r="F27" s="12"/>
      <c r="G27" s="14"/>
    </row>
    <row r="28" spans="2:7" ht="12.5" x14ac:dyDescent="0.25">
      <c r="B28" s="12"/>
      <c r="C28" s="1"/>
      <c r="D28" s="12"/>
      <c r="E28" s="1"/>
      <c r="F28" s="12"/>
      <c r="G28" s="14"/>
    </row>
    <row r="29" spans="2:7" ht="12.5" x14ac:dyDescent="0.25">
      <c r="B29" s="18"/>
      <c r="C29" s="19"/>
      <c r="D29" s="18"/>
      <c r="E29" s="19"/>
      <c r="F29" s="18"/>
      <c r="G29" s="14"/>
    </row>
    <row r="30" spans="2:7" ht="12.5" x14ac:dyDescent="0.25">
      <c r="B30" s="20"/>
      <c r="C30" s="20"/>
      <c r="D30" s="20"/>
      <c r="E30" s="20"/>
      <c r="F30" s="20"/>
      <c r="G30" s="14"/>
    </row>
    <row r="31" spans="2:7" x14ac:dyDescent="0.25">
      <c r="B31" s="21"/>
      <c r="C31" s="21"/>
      <c r="D31" s="21"/>
      <c r="E31" s="21"/>
      <c r="F31" s="20"/>
    </row>
  </sheetData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9CCFF"/>
  </sheetPr>
  <dimension ref="A2:N63"/>
  <sheetViews>
    <sheetView showGridLines="0" topLeftCell="A14" zoomScaleNormal="100" workbookViewId="0">
      <selection activeCell="C6" sqref="C6"/>
    </sheetView>
  </sheetViews>
  <sheetFormatPr defaultRowHeight="11.5" x14ac:dyDescent="0.25"/>
  <cols>
    <col min="1" max="2" width="2.69921875" customWidth="1"/>
    <col min="3" max="3" width="4.69921875" customWidth="1"/>
    <col min="4" max="4" width="21.3984375" style="45" customWidth="1"/>
    <col min="5" max="5" width="18.69921875" style="45" customWidth="1"/>
    <col min="6" max="9" width="18.69921875" customWidth="1"/>
    <col min="10" max="11" width="2.69921875" customWidth="1"/>
    <col min="12" max="12" width="50.69921875" customWidth="1"/>
    <col min="13" max="13" width="8.8984375" customWidth="1"/>
    <col min="14" max="14" width="20.69921875" customWidth="1"/>
  </cols>
  <sheetData>
    <row r="2" spans="1:14" s="45" customFormat="1" x14ac:dyDescent="0.25"/>
    <row r="3" spans="1:14" s="45" customFormat="1" ht="25" x14ac:dyDescent="0.5">
      <c r="C3" s="53" t="s">
        <v>44</v>
      </c>
      <c r="D3" s="53"/>
      <c r="E3" s="53"/>
    </row>
    <row r="5" spans="1:14" s="45" customFormat="1" x14ac:dyDescent="0.25"/>
    <row r="6" spans="1:14" s="45" customFormat="1" x14ac:dyDescent="0.25">
      <c r="C6" s="45" t="s">
        <v>68</v>
      </c>
      <c r="E6" s="48"/>
      <c r="F6" s="48"/>
      <c r="G6" s="48" t="s">
        <v>69</v>
      </c>
    </row>
    <row r="7" spans="1:14" s="45" customFormat="1" x14ac:dyDescent="0.25">
      <c r="A7" s="152">
        <v>1</v>
      </c>
      <c r="C7" s="55" t="str">
        <f>"Table "&amp;A7&amp;": General inputs"</f>
        <v>Table 1: General inputs</v>
      </c>
      <c r="D7" s="55"/>
      <c r="E7" s="55"/>
      <c r="F7" s="55"/>
      <c r="G7" s="55">
        <f>ROW(E13)</f>
        <v>13</v>
      </c>
    </row>
    <row r="8" spans="1:14" s="45" customFormat="1" x14ac:dyDescent="0.25">
      <c r="A8" s="153">
        <f>A7+1</f>
        <v>2</v>
      </c>
      <c r="C8" s="58" t="str">
        <f>"Table "&amp;A8&amp;": Demand characteristics"</f>
        <v>Table 2: Demand characteristics</v>
      </c>
      <c r="D8" s="58"/>
      <c r="E8" s="58"/>
      <c r="F8" s="58"/>
      <c r="G8" s="58">
        <f>ROW(C23)</f>
        <v>23</v>
      </c>
    </row>
    <row r="9" spans="1:14" s="45" customFormat="1" x14ac:dyDescent="0.25">
      <c r="A9" s="153">
        <f>A8+1</f>
        <v>3</v>
      </c>
      <c r="C9" s="63" t="str">
        <f>"Table "&amp;A9&amp;": Augmentation inputs ("&amp;$G$15&amp;" for $ value inputs)"</f>
        <v>Table 3: Augmentation inputs ($2022-23 for $ value inputs)</v>
      </c>
      <c r="D9" s="63"/>
      <c r="E9" s="63"/>
      <c r="F9" s="63"/>
      <c r="G9" s="63">
        <f>ROW(C33)</f>
        <v>33</v>
      </c>
    </row>
    <row r="10" spans="1:14" s="45" customFormat="1" x14ac:dyDescent="0.25"/>
    <row r="11" spans="1:14" s="45" customFormat="1" x14ac:dyDescent="0.25"/>
    <row r="12" spans="1:14" s="45" customFormat="1" x14ac:dyDescent="0.25"/>
    <row r="13" spans="1:14" ht="15.5" x14ac:dyDescent="0.35">
      <c r="C13" s="46" t="str">
        <f>C7</f>
        <v>Table 1: General inputs</v>
      </c>
      <c r="D13" s="46"/>
      <c r="E13" s="46"/>
      <c r="N13" s="46" t="s">
        <v>74</v>
      </c>
    </row>
    <row r="14" spans="1:14" x14ac:dyDescent="0.25">
      <c r="B14" s="54"/>
      <c r="C14" s="55"/>
      <c r="D14" s="55"/>
      <c r="E14" s="55"/>
      <c r="F14" s="55"/>
      <c r="G14" s="55"/>
      <c r="H14" s="55"/>
      <c r="I14" s="55"/>
      <c r="J14" s="56"/>
      <c r="N14" s="147"/>
    </row>
    <row r="15" spans="1:14" s="45" customFormat="1" x14ac:dyDescent="0.25">
      <c r="B15" s="57"/>
      <c r="C15" s="165" t="s">
        <v>73</v>
      </c>
      <c r="D15" s="58"/>
      <c r="E15" s="58"/>
      <c r="F15" s="58"/>
      <c r="G15" s="151" t="s">
        <v>77</v>
      </c>
      <c r="H15" s="58"/>
      <c r="I15" s="58"/>
      <c r="J15" s="59"/>
      <c r="N15" s="150" t="s">
        <v>73</v>
      </c>
    </row>
    <row r="16" spans="1:14" s="45" customFormat="1" x14ac:dyDescent="0.25">
      <c r="B16" s="57"/>
      <c r="C16" s="165"/>
      <c r="D16" s="58"/>
      <c r="E16" s="58"/>
      <c r="F16" s="58"/>
      <c r="G16" s="58"/>
      <c r="H16" s="58"/>
      <c r="I16" s="58"/>
      <c r="J16" s="59"/>
      <c r="N16" s="148" t="s">
        <v>75</v>
      </c>
    </row>
    <row r="17" spans="2:14" s="45" customFormat="1" x14ac:dyDescent="0.25">
      <c r="B17" s="57"/>
      <c r="C17" s="165" t="s">
        <v>41</v>
      </c>
      <c r="D17" s="58"/>
      <c r="E17" s="58"/>
      <c r="F17" s="58"/>
      <c r="G17" s="60">
        <v>5.5E-2</v>
      </c>
      <c r="H17" s="58"/>
      <c r="I17"/>
      <c r="J17" s="59"/>
      <c r="L17" s="61" t="s">
        <v>42</v>
      </c>
      <c r="N17" s="148" t="s">
        <v>76</v>
      </c>
    </row>
    <row r="18" spans="2:14" x14ac:dyDescent="0.25">
      <c r="B18" s="57"/>
      <c r="C18" s="165"/>
      <c r="D18" s="58"/>
      <c r="E18" s="58"/>
      <c r="F18" s="58"/>
      <c r="G18" s="58"/>
      <c r="H18" s="58"/>
      <c r="J18" s="59"/>
      <c r="L18" s="58"/>
      <c r="N18" s="148" t="s">
        <v>77</v>
      </c>
    </row>
    <row r="19" spans="2:14" x14ac:dyDescent="0.25">
      <c r="B19" s="57"/>
      <c r="C19" s="165" t="s">
        <v>64</v>
      </c>
      <c r="D19" s="58"/>
      <c r="E19" s="58"/>
      <c r="F19" s="58"/>
      <c r="G19" s="47">
        <v>0.2</v>
      </c>
      <c r="H19" s="58"/>
      <c r="I19" s="45"/>
      <c r="J19" s="59"/>
      <c r="L19" s="61" t="s">
        <v>42</v>
      </c>
      <c r="N19" s="148" t="s">
        <v>78</v>
      </c>
    </row>
    <row r="20" spans="2:14" x14ac:dyDescent="0.25">
      <c r="B20" s="62"/>
      <c r="C20" s="63"/>
      <c r="D20" s="63"/>
      <c r="E20" s="63"/>
      <c r="F20" s="63"/>
      <c r="G20" s="63"/>
      <c r="H20" s="63"/>
      <c r="I20" s="63"/>
      <c r="J20" s="64"/>
      <c r="K20" s="45"/>
      <c r="N20" s="148" t="s">
        <v>79</v>
      </c>
    </row>
    <row r="21" spans="2:14" s="45" customFormat="1" x14ac:dyDescent="0.25">
      <c r="B21"/>
      <c r="C21"/>
      <c r="F21"/>
      <c r="G21"/>
      <c r="H21"/>
      <c r="I21"/>
      <c r="J21"/>
      <c r="K21"/>
      <c r="L21"/>
      <c r="N21" s="148" t="s">
        <v>80</v>
      </c>
    </row>
    <row r="22" spans="2:14" s="45" customFormat="1" x14ac:dyDescent="0.25">
      <c r="K22"/>
      <c r="N22" s="148" t="s">
        <v>81</v>
      </c>
    </row>
    <row r="23" spans="2:14" ht="15.5" x14ac:dyDescent="0.35">
      <c r="B23" s="45"/>
      <c r="C23" s="46" t="str">
        <f>C8</f>
        <v>Table 2: Demand characteristics</v>
      </c>
      <c r="D23" s="46"/>
      <c r="E23" s="46"/>
      <c r="F23" s="45"/>
      <c r="G23" s="45"/>
      <c r="H23" s="45"/>
      <c r="I23" s="45"/>
      <c r="J23" s="45"/>
      <c r="K23" s="45"/>
      <c r="L23" s="45"/>
      <c r="N23" s="148" t="s">
        <v>82</v>
      </c>
    </row>
    <row r="24" spans="2:14" x14ac:dyDescent="0.25">
      <c r="B24" s="54"/>
      <c r="C24" s="55"/>
      <c r="D24" s="55"/>
      <c r="E24" s="55"/>
      <c r="F24" s="55"/>
      <c r="G24" s="55"/>
      <c r="H24" s="55"/>
      <c r="I24" s="55"/>
      <c r="J24" s="56"/>
      <c r="K24" s="45"/>
      <c r="L24" s="45"/>
      <c r="N24" s="148" t="s">
        <v>83</v>
      </c>
    </row>
    <row r="25" spans="2:14" s="45" customFormat="1" x14ac:dyDescent="0.25">
      <c r="B25" s="57"/>
      <c r="C25" s="165" t="s">
        <v>88</v>
      </c>
      <c r="D25" s="58"/>
      <c r="E25" s="58"/>
      <c r="F25" s="58"/>
      <c r="G25" s="65">
        <v>4000</v>
      </c>
      <c r="H25" s="58"/>
      <c r="I25" s="58"/>
      <c r="J25" s="59"/>
      <c r="L25" s="61" t="s">
        <v>42</v>
      </c>
      <c r="N25" s="149" t="s">
        <v>84</v>
      </c>
    </row>
    <row r="26" spans="2:14" s="45" customFormat="1" x14ac:dyDescent="0.25">
      <c r="B26" s="57"/>
      <c r="C26" s="58"/>
      <c r="D26" s="58"/>
      <c r="E26" s="58"/>
      <c r="F26" s="58"/>
      <c r="G26" s="166"/>
      <c r="H26" s="58"/>
      <c r="I26" s="58"/>
      <c r="J26" s="59"/>
      <c r="N26" s="164"/>
    </row>
    <row r="27" spans="2:14" s="45" customFormat="1" x14ac:dyDescent="0.25">
      <c r="B27" s="57"/>
      <c r="C27" s="165" t="s">
        <v>89</v>
      </c>
      <c r="D27" s="58"/>
      <c r="E27" s="58"/>
      <c r="F27" s="58"/>
      <c r="G27" s="65">
        <v>542203</v>
      </c>
      <c r="H27" s="58"/>
      <c r="I27" s="58"/>
      <c r="J27" s="59"/>
      <c r="L27" s="61" t="s">
        <v>42</v>
      </c>
      <c r="N27" s="164"/>
    </row>
    <row r="28" spans="2:14" s="45" customFormat="1" x14ac:dyDescent="0.25">
      <c r="B28" s="57"/>
      <c r="C28" s="165"/>
      <c r="D28" s="58"/>
      <c r="E28" s="58"/>
      <c r="F28" s="58"/>
      <c r="G28"/>
      <c r="H28" s="58"/>
      <c r="I28" s="58"/>
      <c r="J28" s="59"/>
      <c r="L28"/>
      <c r="N28" s="164"/>
    </row>
    <row r="29" spans="2:14" s="45" customFormat="1" x14ac:dyDescent="0.25">
      <c r="B29" s="57"/>
      <c r="C29" s="165" t="s">
        <v>43</v>
      </c>
      <c r="D29" s="58"/>
      <c r="E29" s="58"/>
      <c r="F29" s="58"/>
      <c r="G29" s="65">
        <v>615000</v>
      </c>
      <c r="H29" s="58"/>
      <c r="I29"/>
      <c r="J29" s="59"/>
      <c r="L29" s="61" t="s">
        <v>42</v>
      </c>
      <c r="N29" s="164"/>
    </row>
    <row r="30" spans="2:14" s="45" customFormat="1" x14ac:dyDescent="0.25">
      <c r="B30" s="62"/>
      <c r="C30" s="63"/>
      <c r="D30" s="63"/>
      <c r="E30" s="63"/>
      <c r="F30" s="63"/>
      <c r="G30" s="63"/>
      <c r="H30" s="63"/>
      <c r="I30" s="63"/>
      <c r="J30" s="64"/>
      <c r="K30"/>
      <c r="N30" s="164"/>
    </row>
    <row r="31" spans="2:14" s="45" customFormat="1" x14ac:dyDescent="0.25">
      <c r="N31" s="164"/>
    </row>
    <row r="32" spans="2:14" s="45" customFormat="1" x14ac:dyDescent="0.25">
      <c r="N32" s="164"/>
    </row>
    <row r="33" spans="2:14" s="45" customFormat="1" ht="15.5" x14ac:dyDescent="0.35">
      <c r="B33"/>
      <c r="C33" s="46" t="str">
        <f>C9</f>
        <v>Table 3: Augmentation inputs ($2022-23 for $ value inputs)</v>
      </c>
      <c r="D33" s="46"/>
      <c r="E33" s="46"/>
      <c r="F33"/>
      <c r="G33"/>
      <c r="H33"/>
      <c r="I33"/>
      <c r="J33"/>
      <c r="L33"/>
      <c r="N33" s="164"/>
    </row>
    <row r="34" spans="2:14" s="45" customFormat="1" x14ac:dyDescent="0.25">
      <c r="B34" s="54"/>
      <c r="C34" s="55"/>
      <c r="D34" s="55"/>
      <c r="E34" s="55"/>
      <c r="F34" s="55"/>
      <c r="G34" s="55"/>
      <c r="H34" s="55"/>
      <c r="I34" s="55"/>
      <c r="J34" s="56"/>
      <c r="K34"/>
      <c r="L34"/>
      <c r="N34" s="164"/>
    </row>
    <row r="35" spans="2:14" s="45" customFormat="1" ht="23" x14ac:dyDescent="0.25">
      <c r="B35" s="57"/>
      <c r="C35" s="58"/>
      <c r="D35" s="81" t="s">
        <v>45</v>
      </c>
      <c r="E35" s="82" t="s">
        <v>25</v>
      </c>
      <c r="F35" s="82" t="s">
        <v>46</v>
      </c>
      <c r="G35" s="82" t="s">
        <v>26</v>
      </c>
      <c r="H35" s="82" t="s">
        <v>27</v>
      </c>
      <c r="I35" s="83" t="s">
        <v>28</v>
      </c>
      <c r="J35" s="59"/>
      <c r="K35"/>
      <c r="L35"/>
      <c r="N35" s="164"/>
    </row>
    <row r="36" spans="2:14" x14ac:dyDescent="0.25">
      <c r="B36" s="57"/>
      <c r="C36" s="58"/>
      <c r="D36" s="81"/>
      <c r="E36" s="82" t="s">
        <v>63</v>
      </c>
      <c r="F36" s="82" t="s">
        <v>63</v>
      </c>
      <c r="G36" s="82" t="s">
        <v>66</v>
      </c>
      <c r="H36" s="82" t="s">
        <v>59</v>
      </c>
      <c r="I36" s="83" t="s">
        <v>62</v>
      </c>
      <c r="J36" s="59"/>
      <c r="L36" s="45"/>
    </row>
    <row r="37" spans="2:14" x14ac:dyDescent="0.25">
      <c r="B37" s="57"/>
      <c r="C37" s="58"/>
      <c r="D37" s="66"/>
      <c r="E37" s="67"/>
      <c r="F37" s="67"/>
      <c r="G37" s="67"/>
      <c r="H37" s="67"/>
      <c r="I37" s="68"/>
      <c r="J37" s="59"/>
      <c r="K37" s="45"/>
    </row>
    <row r="38" spans="2:14" x14ac:dyDescent="0.25">
      <c r="B38" s="57"/>
      <c r="C38" s="84">
        <v>1</v>
      </c>
      <c r="D38" s="80" t="s">
        <v>47</v>
      </c>
      <c r="E38" s="70">
        <v>0</v>
      </c>
      <c r="F38" s="70">
        <v>0</v>
      </c>
      <c r="G38" s="69">
        <v>0</v>
      </c>
      <c r="H38" s="70">
        <v>0</v>
      </c>
      <c r="I38" s="71">
        <v>72797</v>
      </c>
      <c r="J38" s="59"/>
      <c r="L38" s="61" t="s">
        <v>42</v>
      </c>
      <c r="N38" s="48"/>
    </row>
    <row r="39" spans="2:14" s="45" customFormat="1" x14ac:dyDescent="0.25">
      <c r="B39" s="57"/>
      <c r="C39" s="84">
        <f>C38+1</f>
        <v>2</v>
      </c>
      <c r="D39" s="72" t="s">
        <v>90</v>
      </c>
      <c r="E39" s="73">
        <v>1400000</v>
      </c>
      <c r="F39" s="73">
        <v>25000</v>
      </c>
      <c r="G39" s="74">
        <v>0.68700000000000006</v>
      </c>
      <c r="H39" s="73">
        <v>3</v>
      </c>
      <c r="I39" s="75">
        <v>75000</v>
      </c>
      <c r="J39" s="59"/>
      <c r="K39"/>
    </row>
    <row r="40" spans="2:14" x14ac:dyDescent="0.25">
      <c r="B40" s="57"/>
      <c r="C40" s="84">
        <f t="shared" ref="C40:C62" si="0">C39+1</f>
        <v>3</v>
      </c>
      <c r="D40" s="72" t="s">
        <v>32</v>
      </c>
      <c r="E40" s="73">
        <v>150000</v>
      </c>
      <c r="F40" s="73">
        <v>400</v>
      </c>
      <c r="G40" s="74">
        <v>0</v>
      </c>
      <c r="H40" s="73">
        <v>5</v>
      </c>
      <c r="I40" s="75">
        <v>15000</v>
      </c>
      <c r="J40" s="59"/>
    </row>
    <row r="41" spans="2:14" x14ac:dyDescent="0.25">
      <c r="B41" s="57"/>
      <c r="C41" s="84">
        <f t="shared" si="0"/>
        <v>4</v>
      </c>
      <c r="D41" s="72" t="s">
        <v>33</v>
      </c>
      <c r="E41" s="73">
        <v>700000</v>
      </c>
      <c r="F41" s="73">
        <v>200</v>
      </c>
      <c r="G41" s="74">
        <v>0</v>
      </c>
      <c r="H41" s="73">
        <v>5</v>
      </c>
      <c r="I41" s="75">
        <v>40000</v>
      </c>
      <c r="J41" s="59"/>
    </row>
    <row r="42" spans="2:14" x14ac:dyDescent="0.25">
      <c r="B42" s="57"/>
      <c r="C42" s="84">
        <f t="shared" si="0"/>
        <v>5</v>
      </c>
      <c r="D42" s="72" t="s">
        <v>34</v>
      </c>
      <c r="E42" s="73">
        <v>500000</v>
      </c>
      <c r="F42" s="73">
        <v>1800</v>
      </c>
      <c r="G42" s="74">
        <v>0</v>
      </c>
      <c r="H42" s="73">
        <v>7</v>
      </c>
      <c r="I42" s="75">
        <v>17000</v>
      </c>
      <c r="J42" s="59"/>
    </row>
    <row r="43" spans="2:14" x14ac:dyDescent="0.25">
      <c r="B43" s="57"/>
      <c r="C43" s="84">
        <f t="shared" si="0"/>
        <v>6</v>
      </c>
      <c r="D43" s="72" t="s">
        <v>35</v>
      </c>
      <c r="E43" s="73">
        <v>2500000</v>
      </c>
      <c r="F43" s="73">
        <v>2400</v>
      </c>
      <c r="G43" s="74">
        <v>0</v>
      </c>
      <c r="H43" s="73">
        <v>5</v>
      </c>
      <c r="I43" s="75">
        <v>32000</v>
      </c>
      <c r="J43" s="59"/>
    </row>
    <row r="44" spans="2:14" x14ac:dyDescent="0.25">
      <c r="B44" s="57"/>
      <c r="C44" s="84">
        <f t="shared" si="0"/>
        <v>7</v>
      </c>
      <c r="D44" s="72" t="s">
        <v>36</v>
      </c>
      <c r="E44" s="73">
        <v>2500000</v>
      </c>
      <c r="F44" s="73">
        <v>2400</v>
      </c>
      <c r="G44" s="74">
        <v>0</v>
      </c>
      <c r="H44" s="73">
        <v>5</v>
      </c>
      <c r="I44" s="75">
        <v>32000</v>
      </c>
      <c r="J44" s="59"/>
    </row>
    <row r="45" spans="2:14" x14ac:dyDescent="0.25">
      <c r="B45" s="57"/>
      <c r="C45" s="84">
        <f t="shared" si="0"/>
        <v>8</v>
      </c>
      <c r="D45" s="72" t="s">
        <v>104</v>
      </c>
      <c r="E45" s="73">
        <v>2500000</v>
      </c>
      <c r="F45" s="73">
        <v>2400</v>
      </c>
      <c r="G45" s="74">
        <v>0</v>
      </c>
      <c r="H45" s="73">
        <v>5</v>
      </c>
      <c r="I45" s="75">
        <v>32000</v>
      </c>
      <c r="J45" s="59"/>
    </row>
    <row r="46" spans="2:14" x14ac:dyDescent="0.25">
      <c r="B46" s="57"/>
      <c r="C46" s="84">
        <f t="shared" si="0"/>
        <v>9</v>
      </c>
      <c r="D46" s="72"/>
      <c r="E46" s="73"/>
      <c r="F46" s="73"/>
      <c r="G46" s="74"/>
      <c r="H46" s="73"/>
      <c r="I46" s="75"/>
      <c r="J46" s="59"/>
    </row>
    <row r="47" spans="2:14" x14ac:dyDescent="0.25">
      <c r="B47" s="57"/>
      <c r="C47" s="84">
        <f t="shared" si="0"/>
        <v>10</v>
      </c>
      <c r="D47" s="72"/>
      <c r="E47" s="73"/>
      <c r="F47" s="73"/>
      <c r="G47" s="74"/>
      <c r="H47" s="73"/>
      <c r="I47" s="75"/>
      <c r="J47" s="59"/>
    </row>
    <row r="48" spans="2:14" x14ac:dyDescent="0.25">
      <c r="B48" s="57"/>
      <c r="C48" s="84">
        <f t="shared" si="0"/>
        <v>11</v>
      </c>
      <c r="D48" s="72"/>
      <c r="E48" s="73"/>
      <c r="F48" s="73"/>
      <c r="G48" s="74"/>
      <c r="H48" s="73"/>
      <c r="I48" s="75"/>
      <c r="J48" s="59"/>
    </row>
    <row r="49" spans="2:10" x14ac:dyDescent="0.25">
      <c r="B49" s="57"/>
      <c r="C49" s="84">
        <f t="shared" si="0"/>
        <v>12</v>
      </c>
      <c r="D49" s="72"/>
      <c r="E49" s="73"/>
      <c r="F49" s="73"/>
      <c r="G49" s="74"/>
      <c r="H49" s="73"/>
      <c r="I49" s="75"/>
      <c r="J49" s="59"/>
    </row>
    <row r="50" spans="2:10" x14ac:dyDescent="0.25">
      <c r="B50" s="57"/>
      <c r="C50" s="84">
        <f t="shared" si="0"/>
        <v>13</v>
      </c>
      <c r="D50" s="72"/>
      <c r="E50" s="73"/>
      <c r="F50" s="73"/>
      <c r="G50" s="74"/>
      <c r="H50" s="73"/>
      <c r="I50" s="75"/>
      <c r="J50" s="59"/>
    </row>
    <row r="51" spans="2:10" x14ac:dyDescent="0.25">
      <c r="B51" s="57"/>
      <c r="C51" s="84">
        <f t="shared" si="0"/>
        <v>14</v>
      </c>
      <c r="D51" s="72"/>
      <c r="E51" s="73"/>
      <c r="F51" s="73"/>
      <c r="G51" s="74"/>
      <c r="H51" s="73"/>
      <c r="I51" s="75"/>
      <c r="J51" s="59"/>
    </row>
    <row r="52" spans="2:10" x14ac:dyDescent="0.25">
      <c r="B52" s="57"/>
      <c r="C52" s="84">
        <f t="shared" si="0"/>
        <v>15</v>
      </c>
      <c r="D52" s="72"/>
      <c r="E52" s="73"/>
      <c r="F52" s="73"/>
      <c r="G52" s="74"/>
      <c r="H52" s="73"/>
      <c r="I52" s="75"/>
      <c r="J52" s="59"/>
    </row>
    <row r="53" spans="2:10" x14ac:dyDescent="0.25">
      <c r="B53" s="57"/>
      <c r="C53" s="84">
        <f t="shared" si="0"/>
        <v>16</v>
      </c>
      <c r="D53" s="72"/>
      <c r="E53" s="73"/>
      <c r="F53" s="73"/>
      <c r="G53" s="74"/>
      <c r="H53" s="73"/>
      <c r="I53" s="75"/>
      <c r="J53" s="59"/>
    </row>
    <row r="54" spans="2:10" x14ac:dyDescent="0.25">
      <c r="B54" s="57"/>
      <c r="C54" s="84">
        <f t="shared" si="0"/>
        <v>17</v>
      </c>
      <c r="D54" s="72"/>
      <c r="E54" s="73"/>
      <c r="F54" s="73"/>
      <c r="G54" s="74"/>
      <c r="H54" s="73"/>
      <c r="I54" s="75"/>
      <c r="J54" s="59"/>
    </row>
    <row r="55" spans="2:10" x14ac:dyDescent="0.25">
      <c r="B55" s="57"/>
      <c r="C55" s="84">
        <f t="shared" si="0"/>
        <v>18</v>
      </c>
      <c r="D55" s="72"/>
      <c r="E55" s="73"/>
      <c r="F55" s="73"/>
      <c r="G55" s="74"/>
      <c r="H55" s="73"/>
      <c r="I55" s="75"/>
      <c r="J55" s="59"/>
    </row>
    <row r="56" spans="2:10" x14ac:dyDescent="0.25">
      <c r="B56" s="57"/>
      <c r="C56" s="84">
        <f t="shared" si="0"/>
        <v>19</v>
      </c>
      <c r="D56" s="72"/>
      <c r="E56" s="73"/>
      <c r="F56" s="73"/>
      <c r="G56" s="74"/>
      <c r="H56" s="73"/>
      <c r="I56" s="75"/>
      <c r="J56" s="59"/>
    </row>
    <row r="57" spans="2:10" x14ac:dyDescent="0.25">
      <c r="B57" s="57"/>
      <c r="C57" s="84">
        <f t="shared" si="0"/>
        <v>20</v>
      </c>
      <c r="D57" s="72"/>
      <c r="E57" s="73"/>
      <c r="F57" s="73"/>
      <c r="G57" s="74"/>
      <c r="H57" s="73"/>
      <c r="I57" s="75"/>
      <c r="J57" s="59"/>
    </row>
    <row r="58" spans="2:10" x14ac:dyDescent="0.25">
      <c r="B58" s="57"/>
      <c r="C58" s="84">
        <f t="shared" si="0"/>
        <v>21</v>
      </c>
      <c r="D58" s="72"/>
      <c r="E58" s="73"/>
      <c r="F58" s="73"/>
      <c r="G58" s="74"/>
      <c r="H58" s="73"/>
      <c r="I58" s="75"/>
      <c r="J58" s="59"/>
    </row>
    <row r="59" spans="2:10" x14ac:dyDescent="0.25">
      <c r="B59" s="57"/>
      <c r="C59" s="84">
        <f t="shared" si="0"/>
        <v>22</v>
      </c>
      <c r="D59" s="72"/>
      <c r="E59" s="73"/>
      <c r="F59" s="73"/>
      <c r="G59" s="74"/>
      <c r="H59" s="73"/>
      <c r="I59" s="75"/>
      <c r="J59" s="59"/>
    </row>
    <row r="60" spans="2:10" x14ac:dyDescent="0.25">
      <c r="B60" s="57"/>
      <c r="C60" s="84">
        <f t="shared" si="0"/>
        <v>23</v>
      </c>
      <c r="D60" s="72"/>
      <c r="E60" s="73"/>
      <c r="F60" s="73"/>
      <c r="G60" s="74"/>
      <c r="H60" s="73"/>
      <c r="I60" s="75"/>
      <c r="J60" s="59"/>
    </row>
    <row r="61" spans="2:10" x14ac:dyDescent="0.25">
      <c r="B61" s="57"/>
      <c r="C61" s="84">
        <f t="shared" si="0"/>
        <v>24</v>
      </c>
      <c r="D61" s="72"/>
      <c r="E61" s="73"/>
      <c r="F61" s="73"/>
      <c r="G61" s="74"/>
      <c r="H61" s="73"/>
      <c r="I61" s="75"/>
      <c r="J61" s="59"/>
    </row>
    <row r="62" spans="2:10" x14ac:dyDescent="0.25">
      <c r="B62" s="57"/>
      <c r="C62" s="84">
        <f t="shared" si="0"/>
        <v>25</v>
      </c>
      <c r="D62" s="76"/>
      <c r="E62" s="77"/>
      <c r="F62" s="77"/>
      <c r="G62" s="78"/>
      <c r="H62" s="77"/>
      <c r="I62" s="79"/>
      <c r="J62" s="59"/>
    </row>
    <row r="63" spans="2:10" x14ac:dyDescent="0.25">
      <c r="B63" s="62"/>
      <c r="C63" s="63"/>
      <c r="D63" s="63"/>
      <c r="E63" s="63"/>
      <c r="F63" s="63"/>
      <c r="G63" s="63"/>
      <c r="H63" s="63"/>
      <c r="I63" s="63"/>
      <c r="J63" s="64"/>
    </row>
  </sheetData>
  <phoneticPr fontId="24" type="noConversion"/>
  <dataValidations disablePrompts="1" count="1">
    <dataValidation type="list" allowBlank="1" showInputMessage="1" showErrorMessage="1" sqref="G15" xr:uid="{9D08A63F-AE65-49C8-A016-56BC3F444988}">
      <formula1>$N$16:$N$25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3969-7AC1-4B46-9965-E01E8E707E2A}">
  <sheetPr>
    <tabColor theme="3" tint="9.9978637043366805E-2"/>
  </sheetPr>
  <dimension ref="A3:K40"/>
  <sheetViews>
    <sheetView showGridLines="0" tabSelected="1" topLeftCell="A4" zoomScaleNormal="100" workbookViewId="0">
      <selection activeCell="O10" sqref="O10:O11"/>
    </sheetView>
  </sheetViews>
  <sheetFormatPr defaultRowHeight="11.5" x14ac:dyDescent="0.25"/>
  <cols>
    <col min="1" max="2" width="2.69921875" customWidth="1"/>
    <col min="3" max="3" width="3.69921875" customWidth="1"/>
    <col min="4" max="4" width="25.69921875" customWidth="1"/>
    <col min="5" max="5" width="2.69921875" style="45" customWidth="1"/>
    <col min="6" max="10" width="20.69921875" customWidth="1"/>
    <col min="11" max="12" width="2.69921875" customWidth="1"/>
  </cols>
  <sheetData>
    <row r="3" spans="1:11" ht="25" x14ac:dyDescent="0.5">
      <c r="C3" s="53" t="s">
        <v>70</v>
      </c>
      <c r="D3" s="53"/>
      <c r="E3" s="53"/>
      <c r="F3" s="53"/>
      <c r="H3" s="45"/>
    </row>
    <row r="4" spans="1:11" x14ac:dyDescent="0.25">
      <c r="C4" s="45"/>
      <c r="D4" s="45"/>
      <c r="F4" s="45"/>
      <c r="H4" s="45"/>
    </row>
    <row r="5" spans="1:11" x14ac:dyDescent="0.25">
      <c r="C5" s="45"/>
      <c r="D5" s="45"/>
      <c r="F5" s="45"/>
      <c r="H5" s="45"/>
    </row>
    <row r="6" spans="1:11" x14ac:dyDescent="0.25">
      <c r="C6" s="45" t="s">
        <v>68</v>
      </c>
      <c r="D6" s="45"/>
      <c r="F6" s="48" t="s">
        <v>69</v>
      </c>
    </row>
    <row r="7" spans="1:11" x14ac:dyDescent="0.25">
      <c r="A7" s="152">
        <v>1</v>
      </c>
      <c r="B7" s="45"/>
      <c r="C7" s="52" t="str">
        <f>"Table "&amp;A7&amp;": Results ($/kL, "&amp;Inputs!G15&amp;")"</f>
        <v>Table 1: Results ($/kL, $2022-23)</v>
      </c>
      <c r="D7" s="52"/>
      <c r="E7" s="52"/>
      <c r="F7" s="52">
        <f>ROW(F11)</f>
        <v>11</v>
      </c>
    </row>
    <row r="11" spans="1:11" ht="15.5" x14ac:dyDescent="0.35">
      <c r="C11" s="46" t="str">
        <f>C7</f>
        <v>Table 1: Results ($/kL, $2022-23)</v>
      </c>
      <c r="D11" s="46"/>
      <c r="E11" s="46"/>
    </row>
    <row r="12" spans="1:11" ht="25" customHeight="1" x14ac:dyDescent="0.25">
      <c r="B12" s="54"/>
      <c r="C12" s="55"/>
      <c r="D12" s="55"/>
      <c r="E12" s="55"/>
      <c r="F12" s="55"/>
      <c r="G12" s="229" t="s">
        <v>109</v>
      </c>
      <c r="H12" s="230"/>
      <c r="I12" s="231" t="s">
        <v>110</v>
      </c>
      <c r="J12" s="232"/>
      <c r="K12" s="56"/>
    </row>
    <row r="13" spans="1:11" x14ac:dyDescent="0.25">
      <c r="B13" s="57"/>
      <c r="C13" s="63"/>
      <c r="D13" s="203" t="s">
        <v>45</v>
      </c>
      <c r="E13" s="204"/>
      <c r="F13" s="203" t="s">
        <v>50</v>
      </c>
      <c r="G13" s="205" t="s">
        <v>71</v>
      </c>
      <c r="H13" s="205" t="s">
        <v>72</v>
      </c>
      <c r="I13" s="203" t="s">
        <v>71</v>
      </c>
      <c r="J13" s="204" t="s">
        <v>72</v>
      </c>
      <c r="K13" s="59"/>
    </row>
    <row r="14" spans="1:11" x14ac:dyDescent="0.25">
      <c r="B14" s="57"/>
      <c r="C14" s="58"/>
      <c r="D14" s="81"/>
      <c r="E14" s="198"/>
      <c r="F14" s="199"/>
      <c r="G14" s="200"/>
      <c r="H14" s="200"/>
      <c r="I14" s="201"/>
      <c r="J14" s="202"/>
      <c r="K14" s="59"/>
    </row>
    <row r="15" spans="1:11" x14ac:dyDescent="0.25">
      <c r="B15" s="57"/>
      <c r="C15" s="94">
        <f>Inputs!C38</f>
        <v>1</v>
      </c>
      <c r="D15" s="140" t="str">
        <f>IF(Inputs!D38="","",Inputs!D38)</f>
        <v>Existing spare capacity</v>
      </c>
      <c r="E15" s="154"/>
      <c r="F15" s="155">
        <f>'LRMC - Linear'!M16</f>
        <v>0</v>
      </c>
      <c r="G15" s="145">
        <f>'LRMC - Spare Capacity Ignored'!P17</f>
        <v>0</v>
      </c>
      <c r="H15" s="145">
        <f>'LRMC - Spare Capacity Ignored'!P51</f>
        <v>0</v>
      </c>
      <c r="I15" s="88">
        <f>'LRMC - Spare Capacity Counted'!P17</f>
        <v>0</v>
      </c>
      <c r="J15" s="142">
        <f>'LRMC - Spare Capacity Counted'!P51</f>
        <v>0</v>
      </c>
      <c r="K15" s="59"/>
    </row>
    <row r="16" spans="1:11" x14ac:dyDescent="0.25">
      <c r="B16" s="57"/>
      <c r="C16" s="94">
        <f>Inputs!C39</f>
        <v>2</v>
      </c>
      <c r="D16" s="140" t="str">
        <f>IF(Inputs!D39="","",Inputs!D39)</f>
        <v>desalination 1</v>
      </c>
      <c r="E16" s="154"/>
      <c r="F16" s="155">
        <f>'LRMC - Linear'!M17</f>
        <v>2.9177764670669148</v>
      </c>
      <c r="G16" s="145">
        <f>'LRMC - Spare Capacity Ignored'!P18</f>
        <v>2.9177764670669153</v>
      </c>
      <c r="H16" s="145">
        <f>'LRMC - Spare Capacity Ignored'!P52</f>
        <v>2.917776467066914</v>
      </c>
      <c r="I16" s="88">
        <f>'LRMC - Spare Capacity Counted'!P18</f>
        <v>0.80965731576171207</v>
      </c>
      <c r="J16" s="142">
        <f>'LRMC - Spare Capacity Counted'!P52</f>
        <v>0.8096573157617124</v>
      </c>
      <c r="K16" s="59"/>
    </row>
    <row r="17" spans="2:11" x14ac:dyDescent="0.25">
      <c r="B17" s="57"/>
      <c r="C17" s="94">
        <f>Inputs!C40</f>
        <v>3</v>
      </c>
      <c r="D17" s="140" t="str">
        <f>IF(Inputs!D40="","",Inputs!D40)</f>
        <v>augmentation 1</v>
      </c>
      <c r="E17" s="154"/>
      <c r="F17" s="155">
        <f>'LRMC - Linear'!M18</f>
        <v>0.70441315870534349</v>
      </c>
      <c r="G17" s="145">
        <f>'LRMC - Spare Capacity Ignored'!P19</f>
        <v>2.7070648059046736</v>
      </c>
      <c r="H17" s="145">
        <f>'LRMC - Spare Capacity Ignored'!P53</f>
        <v>2.7070648059046727</v>
      </c>
      <c r="I17" s="88">
        <f>'LRMC - Spare Capacity Counted'!P19</f>
        <v>0.80667171292940809</v>
      </c>
      <c r="J17" s="142">
        <f>'LRMC - Spare Capacity Counted'!P53</f>
        <v>0.80667171292940854</v>
      </c>
      <c r="K17" s="59"/>
    </row>
    <row r="18" spans="2:11" x14ac:dyDescent="0.25">
      <c r="B18" s="57"/>
      <c r="C18" s="94">
        <f>Inputs!C41</f>
        <v>4</v>
      </c>
      <c r="D18" s="140" t="str">
        <f>IF(Inputs!D41="","",Inputs!D41)</f>
        <v>augmentation 2</v>
      </c>
      <c r="E18" s="154"/>
      <c r="F18" s="155">
        <f>'LRMC - Linear'!M19</f>
        <v>1.3899968487224466</v>
      </c>
      <c r="G18" s="145">
        <f>'LRMC - Spare Capacity Ignored'!P20</f>
        <v>2.5085292639337675</v>
      </c>
      <c r="H18" s="145">
        <f>'LRMC - Spare Capacity Ignored'!P54</f>
        <v>2.5085292639337657</v>
      </c>
      <c r="I18" s="88">
        <f>'LRMC - Spare Capacity Counted'!P20</f>
        <v>0.83597489868727404</v>
      </c>
      <c r="J18" s="142">
        <f>'LRMC - Spare Capacity Counted'!P54</f>
        <v>0.83597489868727448</v>
      </c>
      <c r="K18" s="59"/>
    </row>
    <row r="19" spans="2:11" x14ac:dyDescent="0.25">
      <c r="B19" s="57"/>
      <c r="C19" s="94">
        <f>Inputs!C42</f>
        <v>5</v>
      </c>
      <c r="D19" s="140" t="str">
        <f>IF(Inputs!D42="","",Inputs!D42)</f>
        <v>augmentation 3</v>
      </c>
      <c r="E19" s="154"/>
      <c r="F19" s="155">
        <f>'LRMC - Linear'!M20</f>
        <v>2.2393377851911724</v>
      </c>
      <c r="G19" s="145">
        <f>'LRMC - Spare Capacity Ignored'!P21</f>
        <v>2.4973516313790647</v>
      </c>
      <c r="H19" s="145">
        <f>'LRMC - Spare Capacity Ignored'!P55</f>
        <v>2.4973516313790638</v>
      </c>
      <c r="I19" s="88">
        <f>'LRMC - Spare Capacity Counted'!P21</f>
        <v>0.85594709065127261</v>
      </c>
      <c r="J19" s="142">
        <f>'LRMC - Spare Capacity Counted'!P55</f>
        <v>0.85594709065127328</v>
      </c>
      <c r="K19" s="59"/>
    </row>
    <row r="20" spans="2:11" x14ac:dyDescent="0.25">
      <c r="B20" s="57"/>
      <c r="C20" s="94">
        <f>Inputs!C43</f>
        <v>6</v>
      </c>
      <c r="D20" s="140" t="str">
        <f>IF(Inputs!D43="","",Inputs!D43)</f>
        <v>augmentation 4</v>
      </c>
      <c r="E20" s="154"/>
      <c r="F20" s="155">
        <f>'LRMC - Linear'!M21</f>
        <v>5.9701488344746592</v>
      </c>
      <c r="G20" s="145">
        <f>'LRMC - Spare Capacity Ignored'!P22</f>
        <v>2.68343534859169</v>
      </c>
      <c r="H20" s="145">
        <f>'LRMC - Spare Capacity Ignored'!P56</f>
        <v>2.68343534859169</v>
      </c>
      <c r="I20" s="88">
        <f>'LRMC - Spare Capacity Counted'!P22</f>
        <v>0.95329908319318191</v>
      </c>
      <c r="J20" s="142">
        <f>'LRMC - Spare Capacity Counted'!P56</f>
        <v>0.95329908319318257</v>
      </c>
      <c r="K20" s="59"/>
    </row>
    <row r="21" spans="2:11" x14ac:dyDescent="0.25">
      <c r="B21" s="57"/>
      <c r="C21" s="94">
        <f>Inputs!C44</f>
        <v>7</v>
      </c>
      <c r="D21" s="140" t="str">
        <f>IF(Inputs!D44="","",Inputs!D44)</f>
        <v>augmentation 5</v>
      </c>
      <c r="E21" s="154"/>
      <c r="F21" s="155">
        <f>'LRMC - Linear'!M22</f>
        <v>5.9701488344746592</v>
      </c>
      <c r="G21" s="145">
        <f>'LRMC - Spare Capacity Ignored'!P23</f>
        <v>2.794318747920411</v>
      </c>
      <c r="H21" s="145">
        <f>'LRMC - Spare Capacity Ignored'!P57</f>
        <v>2.7943187479204101</v>
      </c>
      <c r="I21" s="88">
        <f>'LRMC - Spare Capacity Counted'!P23</f>
        <v>1.0147636366787989</v>
      </c>
      <c r="J21" s="142">
        <f>'LRMC - Spare Capacity Counted'!P57</f>
        <v>1.0147636366787991</v>
      </c>
      <c r="K21" s="59"/>
    </row>
    <row r="22" spans="2:11" x14ac:dyDescent="0.25">
      <c r="B22" s="57"/>
      <c r="C22" s="94">
        <f>Inputs!C45</f>
        <v>8</v>
      </c>
      <c r="D22" s="140" t="str">
        <f>IF(Inputs!D45="","",Inputs!D45)</f>
        <v>augmentation 6</v>
      </c>
      <c r="E22" s="154"/>
      <c r="F22" s="155">
        <f>'LRMC - Linear'!M23</f>
        <v>5.9701488344746592</v>
      </c>
      <c r="G22" s="145">
        <f>'LRMC - Spare Capacity Ignored'!P24</f>
        <v>2.8626310052851798</v>
      </c>
      <c r="H22" s="145">
        <f>'LRMC - Spare Capacity Ignored'!P58</f>
        <v>2.8626310052851793</v>
      </c>
      <c r="I22" s="88">
        <f>'LRMC - Spare Capacity Counted'!P24</f>
        <v>1.0540098815178205</v>
      </c>
      <c r="J22" s="142">
        <f>'LRMC - Spare Capacity Counted'!P58</f>
        <v>1.0540098815178203</v>
      </c>
      <c r="K22" s="59"/>
    </row>
    <row r="23" spans="2:11" x14ac:dyDescent="0.25">
      <c r="B23" s="57"/>
      <c r="C23" s="94">
        <f>Inputs!C46</f>
        <v>9</v>
      </c>
      <c r="D23" s="140" t="str">
        <f>IF(Inputs!D46="","",Inputs!D46)</f>
        <v/>
      </c>
      <c r="E23" s="154"/>
      <c r="F23" s="155" t="str">
        <f>'LRMC - Linear'!M24</f>
        <v/>
      </c>
      <c r="G23" s="145" t="str">
        <f>'LRMC - Spare Capacity Ignored'!P25</f>
        <v/>
      </c>
      <c r="H23" s="145" t="str">
        <f>'LRMC - Spare Capacity Ignored'!P59</f>
        <v/>
      </c>
      <c r="I23" s="88" t="str">
        <f>'LRMC - Spare Capacity Counted'!P25</f>
        <v/>
      </c>
      <c r="J23" s="142" t="str">
        <f>'LRMC - Spare Capacity Counted'!P59</f>
        <v/>
      </c>
      <c r="K23" s="59"/>
    </row>
    <row r="24" spans="2:11" x14ac:dyDescent="0.25">
      <c r="B24" s="57"/>
      <c r="C24" s="94">
        <f>Inputs!C47</f>
        <v>10</v>
      </c>
      <c r="D24" s="140" t="str">
        <f>IF(Inputs!D47="","",Inputs!D47)</f>
        <v/>
      </c>
      <c r="E24" s="154"/>
      <c r="F24" s="155" t="str">
        <f>'LRMC - Linear'!M25</f>
        <v/>
      </c>
      <c r="G24" s="145" t="str">
        <f>'LRMC - Spare Capacity Ignored'!P26</f>
        <v/>
      </c>
      <c r="H24" s="145" t="str">
        <f>'LRMC - Spare Capacity Ignored'!P60</f>
        <v/>
      </c>
      <c r="I24" s="88" t="str">
        <f>'LRMC - Spare Capacity Counted'!P26</f>
        <v/>
      </c>
      <c r="J24" s="142" t="str">
        <f>'LRMC - Spare Capacity Counted'!P60</f>
        <v/>
      </c>
      <c r="K24" s="59"/>
    </row>
    <row r="25" spans="2:11" x14ac:dyDescent="0.25">
      <c r="B25" s="57"/>
      <c r="C25" s="94">
        <f>Inputs!C48</f>
        <v>11</v>
      </c>
      <c r="D25" s="140" t="str">
        <f>IF(Inputs!D48="","",Inputs!D48)</f>
        <v/>
      </c>
      <c r="E25" s="154"/>
      <c r="F25" s="155" t="str">
        <f>'LRMC - Linear'!M26</f>
        <v/>
      </c>
      <c r="G25" s="145" t="str">
        <f>'LRMC - Spare Capacity Ignored'!P27</f>
        <v/>
      </c>
      <c r="H25" s="145" t="str">
        <f>'LRMC - Spare Capacity Ignored'!P61</f>
        <v/>
      </c>
      <c r="I25" s="88" t="str">
        <f>'LRMC - Spare Capacity Counted'!P27</f>
        <v/>
      </c>
      <c r="J25" s="142" t="str">
        <f>'LRMC - Spare Capacity Counted'!P61</f>
        <v/>
      </c>
      <c r="K25" s="59"/>
    </row>
    <row r="26" spans="2:11" x14ac:dyDescent="0.25">
      <c r="B26" s="57"/>
      <c r="C26" s="94">
        <f>Inputs!C49</f>
        <v>12</v>
      </c>
      <c r="D26" s="140" t="str">
        <f>IF(Inputs!D49="","",Inputs!D49)</f>
        <v/>
      </c>
      <c r="E26" s="154"/>
      <c r="F26" s="155" t="str">
        <f>'LRMC - Linear'!M27</f>
        <v/>
      </c>
      <c r="G26" s="145" t="str">
        <f>'LRMC - Spare Capacity Ignored'!P28</f>
        <v/>
      </c>
      <c r="H26" s="145" t="str">
        <f>'LRMC - Spare Capacity Ignored'!P62</f>
        <v/>
      </c>
      <c r="I26" s="88" t="str">
        <f>'LRMC - Spare Capacity Counted'!P28</f>
        <v/>
      </c>
      <c r="J26" s="142" t="str">
        <f>'LRMC - Spare Capacity Counted'!P62</f>
        <v/>
      </c>
      <c r="K26" s="59"/>
    </row>
    <row r="27" spans="2:11" x14ac:dyDescent="0.25">
      <c r="B27" s="57"/>
      <c r="C27" s="94">
        <f>Inputs!C50</f>
        <v>13</v>
      </c>
      <c r="D27" s="140" t="str">
        <f>IF(Inputs!D50="","",Inputs!D50)</f>
        <v/>
      </c>
      <c r="E27" s="154"/>
      <c r="F27" s="155" t="str">
        <f>'LRMC - Linear'!M28</f>
        <v/>
      </c>
      <c r="G27" s="145" t="str">
        <f>'LRMC - Spare Capacity Ignored'!P29</f>
        <v/>
      </c>
      <c r="H27" s="145" t="str">
        <f>'LRMC - Spare Capacity Ignored'!P63</f>
        <v/>
      </c>
      <c r="I27" s="88" t="str">
        <f>'LRMC - Spare Capacity Counted'!P29</f>
        <v/>
      </c>
      <c r="J27" s="142" t="str">
        <f>'LRMC - Spare Capacity Counted'!P63</f>
        <v/>
      </c>
      <c r="K27" s="59"/>
    </row>
    <row r="28" spans="2:11" x14ac:dyDescent="0.25">
      <c r="B28" s="57"/>
      <c r="C28" s="94">
        <f>Inputs!C51</f>
        <v>14</v>
      </c>
      <c r="D28" s="140" t="str">
        <f>IF(Inputs!D51="","",Inputs!D51)</f>
        <v/>
      </c>
      <c r="E28" s="154"/>
      <c r="F28" s="155" t="str">
        <f>'LRMC - Linear'!M29</f>
        <v/>
      </c>
      <c r="G28" s="145" t="str">
        <f>'LRMC - Spare Capacity Ignored'!P30</f>
        <v/>
      </c>
      <c r="H28" s="145" t="str">
        <f>'LRMC - Spare Capacity Ignored'!P64</f>
        <v/>
      </c>
      <c r="I28" s="88" t="str">
        <f>'LRMC - Spare Capacity Counted'!P30</f>
        <v/>
      </c>
      <c r="J28" s="142" t="str">
        <f>'LRMC - Spare Capacity Counted'!P64</f>
        <v/>
      </c>
      <c r="K28" s="59"/>
    </row>
    <row r="29" spans="2:11" x14ac:dyDescent="0.25">
      <c r="B29" s="57"/>
      <c r="C29" s="94">
        <f>Inputs!C52</f>
        <v>15</v>
      </c>
      <c r="D29" s="140" t="str">
        <f>IF(Inputs!D52="","",Inputs!D52)</f>
        <v/>
      </c>
      <c r="E29" s="154"/>
      <c r="F29" s="155" t="str">
        <f>'LRMC - Linear'!M30</f>
        <v/>
      </c>
      <c r="G29" s="145" t="str">
        <f>'LRMC - Spare Capacity Ignored'!P31</f>
        <v/>
      </c>
      <c r="H29" s="145" t="str">
        <f>'LRMC - Spare Capacity Ignored'!P65</f>
        <v/>
      </c>
      <c r="I29" s="88" t="str">
        <f>'LRMC - Spare Capacity Counted'!P31</f>
        <v/>
      </c>
      <c r="J29" s="142" t="str">
        <f>'LRMC - Spare Capacity Counted'!P65</f>
        <v/>
      </c>
      <c r="K29" s="59"/>
    </row>
    <row r="30" spans="2:11" x14ac:dyDescent="0.25">
      <c r="B30" s="57"/>
      <c r="C30" s="94">
        <f>Inputs!C53</f>
        <v>16</v>
      </c>
      <c r="D30" s="140" t="str">
        <f>IF(Inputs!D53="","",Inputs!D53)</f>
        <v/>
      </c>
      <c r="E30" s="154"/>
      <c r="F30" s="155" t="str">
        <f>'LRMC - Linear'!M31</f>
        <v/>
      </c>
      <c r="G30" s="145" t="str">
        <f>'LRMC - Spare Capacity Ignored'!P32</f>
        <v/>
      </c>
      <c r="H30" s="145" t="str">
        <f>'LRMC - Spare Capacity Ignored'!P66</f>
        <v/>
      </c>
      <c r="I30" s="88" t="str">
        <f>'LRMC - Spare Capacity Counted'!P32</f>
        <v/>
      </c>
      <c r="J30" s="142" t="str">
        <f>'LRMC - Spare Capacity Counted'!P66</f>
        <v/>
      </c>
      <c r="K30" s="59"/>
    </row>
    <row r="31" spans="2:11" x14ac:dyDescent="0.25">
      <c r="B31" s="57"/>
      <c r="C31" s="94">
        <f>Inputs!C54</f>
        <v>17</v>
      </c>
      <c r="D31" s="140" t="str">
        <f>IF(Inputs!D54="","",Inputs!D54)</f>
        <v/>
      </c>
      <c r="E31" s="154"/>
      <c r="F31" s="155" t="str">
        <f>'LRMC - Linear'!M32</f>
        <v/>
      </c>
      <c r="G31" s="145" t="str">
        <f>'LRMC - Spare Capacity Ignored'!P33</f>
        <v/>
      </c>
      <c r="H31" s="145" t="str">
        <f>'LRMC - Spare Capacity Ignored'!P67</f>
        <v/>
      </c>
      <c r="I31" s="88" t="str">
        <f>'LRMC - Spare Capacity Counted'!P33</f>
        <v/>
      </c>
      <c r="J31" s="142" t="str">
        <f>'LRMC - Spare Capacity Counted'!P67</f>
        <v/>
      </c>
      <c r="K31" s="59"/>
    </row>
    <row r="32" spans="2:11" x14ac:dyDescent="0.25">
      <c r="B32" s="57"/>
      <c r="C32" s="94">
        <f>Inputs!C55</f>
        <v>18</v>
      </c>
      <c r="D32" s="140" t="str">
        <f>IF(Inputs!D55="","",Inputs!D55)</f>
        <v/>
      </c>
      <c r="E32" s="154"/>
      <c r="F32" s="155" t="str">
        <f>'LRMC - Linear'!M33</f>
        <v/>
      </c>
      <c r="G32" s="145" t="str">
        <f>'LRMC - Spare Capacity Ignored'!P34</f>
        <v/>
      </c>
      <c r="H32" s="145" t="str">
        <f>'LRMC - Spare Capacity Ignored'!P68</f>
        <v/>
      </c>
      <c r="I32" s="88" t="str">
        <f>'LRMC - Spare Capacity Counted'!P34</f>
        <v/>
      </c>
      <c r="J32" s="142" t="str">
        <f>'LRMC - Spare Capacity Counted'!P68</f>
        <v/>
      </c>
      <c r="K32" s="59"/>
    </row>
    <row r="33" spans="2:11" x14ac:dyDescent="0.25">
      <c r="B33" s="57"/>
      <c r="C33" s="94">
        <f>Inputs!C56</f>
        <v>19</v>
      </c>
      <c r="D33" s="140" t="str">
        <f>IF(Inputs!D56="","",Inputs!D56)</f>
        <v/>
      </c>
      <c r="E33" s="154"/>
      <c r="F33" s="155" t="str">
        <f>'LRMC - Linear'!M34</f>
        <v/>
      </c>
      <c r="G33" s="145" t="str">
        <f>'LRMC - Spare Capacity Ignored'!P35</f>
        <v/>
      </c>
      <c r="H33" s="145" t="str">
        <f>'LRMC - Spare Capacity Ignored'!P69</f>
        <v/>
      </c>
      <c r="I33" s="88" t="str">
        <f>'LRMC - Spare Capacity Counted'!P35</f>
        <v/>
      </c>
      <c r="J33" s="142" t="str">
        <f>'LRMC - Spare Capacity Counted'!P69</f>
        <v/>
      </c>
      <c r="K33" s="59"/>
    </row>
    <row r="34" spans="2:11" x14ac:dyDescent="0.25">
      <c r="B34" s="57"/>
      <c r="C34" s="94">
        <f>Inputs!C57</f>
        <v>20</v>
      </c>
      <c r="D34" s="140" t="str">
        <f>IF(Inputs!D57="","",Inputs!D57)</f>
        <v/>
      </c>
      <c r="E34" s="154"/>
      <c r="F34" s="155" t="str">
        <f>'LRMC - Linear'!M35</f>
        <v/>
      </c>
      <c r="G34" s="145" t="str">
        <f>'LRMC - Spare Capacity Ignored'!P36</f>
        <v/>
      </c>
      <c r="H34" s="145" t="str">
        <f>'LRMC - Spare Capacity Ignored'!P70</f>
        <v/>
      </c>
      <c r="I34" s="88" t="str">
        <f>'LRMC - Spare Capacity Counted'!P36</f>
        <v/>
      </c>
      <c r="J34" s="142" t="str">
        <f>'LRMC - Spare Capacity Counted'!P70</f>
        <v/>
      </c>
      <c r="K34" s="59"/>
    </row>
    <row r="35" spans="2:11" x14ac:dyDescent="0.25">
      <c r="B35" s="57"/>
      <c r="C35" s="94">
        <f>Inputs!C58</f>
        <v>21</v>
      </c>
      <c r="D35" s="140" t="str">
        <f>IF(Inputs!D58="","",Inputs!D58)</f>
        <v/>
      </c>
      <c r="E35" s="154"/>
      <c r="F35" s="155" t="str">
        <f>'LRMC - Linear'!M36</f>
        <v/>
      </c>
      <c r="G35" s="145" t="str">
        <f>'LRMC - Spare Capacity Ignored'!P37</f>
        <v/>
      </c>
      <c r="H35" s="145" t="str">
        <f>'LRMC - Spare Capacity Ignored'!P71</f>
        <v/>
      </c>
      <c r="I35" s="88" t="str">
        <f>'LRMC - Spare Capacity Counted'!P37</f>
        <v/>
      </c>
      <c r="J35" s="142" t="str">
        <f>'LRMC - Spare Capacity Counted'!P71</f>
        <v/>
      </c>
      <c r="K35" s="59"/>
    </row>
    <row r="36" spans="2:11" x14ac:dyDescent="0.25">
      <c r="B36" s="57"/>
      <c r="C36" s="94">
        <f>Inputs!C59</f>
        <v>22</v>
      </c>
      <c r="D36" s="140" t="str">
        <f>IF(Inputs!D59="","",Inputs!D59)</f>
        <v/>
      </c>
      <c r="E36" s="154"/>
      <c r="F36" s="155" t="str">
        <f>'LRMC - Linear'!M37</f>
        <v/>
      </c>
      <c r="G36" s="145" t="str">
        <f>'LRMC - Spare Capacity Ignored'!P38</f>
        <v/>
      </c>
      <c r="H36" s="145" t="str">
        <f>'LRMC - Spare Capacity Ignored'!P72</f>
        <v/>
      </c>
      <c r="I36" s="88" t="str">
        <f>'LRMC - Spare Capacity Counted'!P38</f>
        <v/>
      </c>
      <c r="J36" s="142" t="str">
        <f>'LRMC - Spare Capacity Counted'!P72</f>
        <v/>
      </c>
      <c r="K36" s="59"/>
    </row>
    <row r="37" spans="2:11" x14ac:dyDescent="0.25">
      <c r="B37" s="57"/>
      <c r="C37" s="94">
        <f>Inputs!C60</f>
        <v>23</v>
      </c>
      <c r="D37" s="140" t="str">
        <f>IF(Inputs!D60="","",Inputs!D60)</f>
        <v/>
      </c>
      <c r="E37" s="154"/>
      <c r="F37" s="155" t="str">
        <f>'LRMC - Linear'!M38</f>
        <v/>
      </c>
      <c r="G37" s="145" t="str">
        <f>'LRMC - Spare Capacity Ignored'!P39</f>
        <v/>
      </c>
      <c r="H37" s="145" t="str">
        <f>'LRMC - Spare Capacity Ignored'!P73</f>
        <v/>
      </c>
      <c r="I37" s="88" t="str">
        <f>'LRMC - Spare Capacity Counted'!P39</f>
        <v/>
      </c>
      <c r="J37" s="142" t="str">
        <f>'LRMC - Spare Capacity Counted'!P73</f>
        <v/>
      </c>
      <c r="K37" s="59"/>
    </row>
    <row r="38" spans="2:11" x14ac:dyDescent="0.25">
      <c r="B38" s="57"/>
      <c r="C38" s="94">
        <f>Inputs!C61</f>
        <v>24</v>
      </c>
      <c r="D38" s="140" t="str">
        <f>IF(Inputs!D61="","",Inputs!D61)</f>
        <v/>
      </c>
      <c r="E38" s="154"/>
      <c r="F38" s="155" t="str">
        <f>'LRMC - Linear'!M39</f>
        <v/>
      </c>
      <c r="G38" s="145" t="str">
        <f>'LRMC - Spare Capacity Ignored'!P40</f>
        <v/>
      </c>
      <c r="H38" s="145" t="str">
        <f>'LRMC - Spare Capacity Ignored'!P74</f>
        <v/>
      </c>
      <c r="I38" s="88" t="str">
        <f>'LRMC - Spare Capacity Counted'!P40</f>
        <v/>
      </c>
      <c r="J38" s="142" t="str">
        <f>'LRMC - Spare Capacity Counted'!P74</f>
        <v/>
      </c>
      <c r="K38" s="59"/>
    </row>
    <row r="39" spans="2:11" x14ac:dyDescent="0.25">
      <c r="B39" s="57"/>
      <c r="C39" s="94">
        <f>Inputs!C62</f>
        <v>25</v>
      </c>
      <c r="D39" s="141" t="str">
        <f>IF(Inputs!D62="","",Inputs!D62)</f>
        <v/>
      </c>
      <c r="E39" s="156"/>
      <c r="F39" s="157" t="str">
        <f>'LRMC - Linear'!M40</f>
        <v/>
      </c>
      <c r="G39" s="146" t="str">
        <f>'LRMC - Spare Capacity Ignored'!P41</f>
        <v/>
      </c>
      <c r="H39" s="146" t="str">
        <f>'LRMC - Spare Capacity Ignored'!P75</f>
        <v/>
      </c>
      <c r="I39" s="143" t="str">
        <f>'LRMC - Spare Capacity Counted'!P41</f>
        <v/>
      </c>
      <c r="J39" s="144" t="str">
        <f>'LRMC - Spare Capacity Counted'!P75</f>
        <v/>
      </c>
      <c r="K39" s="59"/>
    </row>
    <row r="40" spans="2:11" x14ac:dyDescent="0.25">
      <c r="B40" s="62"/>
      <c r="C40" s="63"/>
      <c r="D40" s="63"/>
      <c r="E40" s="63"/>
      <c r="F40" s="63"/>
      <c r="G40" s="63"/>
      <c r="H40" s="63"/>
      <c r="I40" s="63"/>
      <c r="J40" s="63"/>
      <c r="K40" s="64"/>
    </row>
  </sheetData>
  <mergeCells count="2">
    <mergeCell ref="G12:H12"/>
    <mergeCell ref="I12:J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R43"/>
  <sheetViews>
    <sheetView showGridLines="0" workbookViewId="0">
      <selection activeCell="C43" sqref="C43"/>
    </sheetView>
  </sheetViews>
  <sheetFormatPr defaultRowHeight="11.5" x14ac:dyDescent="0.25"/>
  <cols>
    <col min="1" max="2" width="2.69921875" customWidth="1"/>
    <col min="3" max="3" width="3.69921875" customWidth="1"/>
    <col min="4" max="4" width="25.69921875" customWidth="1"/>
    <col min="5" max="13" width="18.69921875" customWidth="1"/>
    <col min="14" max="14" width="2.69921875" customWidth="1"/>
    <col min="15" max="18" width="18.69921875" customWidth="1"/>
  </cols>
  <sheetData>
    <row r="3" spans="1:18" ht="25" x14ac:dyDescent="0.5">
      <c r="C3" s="53" t="s">
        <v>67</v>
      </c>
    </row>
    <row r="5" spans="1:18" s="45" customFormat="1" x14ac:dyDescent="0.25"/>
    <row r="6" spans="1:18" s="45" customFormat="1" x14ac:dyDescent="0.25">
      <c r="C6" s="45" t="s">
        <v>68</v>
      </c>
      <c r="E6" s="48"/>
      <c r="F6" s="48"/>
      <c r="G6" s="48" t="s">
        <v>69</v>
      </c>
    </row>
    <row r="7" spans="1:18" s="45" customFormat="1" x14ac:dyDescent="0.25">
      <c r="A7" s="152">
        <v>1</v>
      </c>
      <c r="C7" s="52" t="str">
        <f>"Table "&amp;A7&amp;": Linear LRMC calculations ("&amp;Inputs!G15&amp;" for $ values)"</f>
        <v>Table 1: Linear LRMC calculations ($2022-23 for $ values)</v>
      </c>
      <c r="D7" s="52"/>
      <c r="E7" s="52"/>
      <c r="F7" s="52"/>
      <c r="G7" s="52">
        <f>ROW(E11)</f>
        <v>11</v>
      </c>
    </row>
    <row r="8" spans="1:18" s="45" customFormat="1" x14ac:dyDescent="0.25">
      <c r="C8" s="58"/>
      <c r="D8" s="58"/>
      <c r="E8" s="58"/>
    </row>
    <row r="9" spans="1:18" s="45" customFormat="1" x14ac:dyDescent="0.25">
      <c r="C9" s="58"/>
      <c r="D9" s="58"/>
      <c r="E9" s="58"/>
    </row>
    <row r="11" spans="1:18" ht="15.5" x14ac:dyDescent="0.35">
      <c r="C11" s="46" t="str">
        <f>C7</f>
        <v>Table 1: Linear LRMC calculations ($2022-23 for $ values)</v>
      </c>
      <c r="J11" s="46"/>
    </row>
    <row r="12" spans="1:18" x14ac:dyDescent="0.25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</row>
    <row r="13" spans="1:18" s="45" customFormat="1" ht="23" x14ac:dyDescent="0.25">
      <c r="B13" s="57"/>
      <c r="C13" s="58"/>
      <c r="D13" s="221" t="str">
        <f>Inputs!D35</f>
        <v>Option name</v>
      </c>
      <c r="E13" s="222" t="str">
        <f>Inputs!E35</f>
        <v>Capital cost</v>
      </c>
      <c r="F13" s="222" t="str">
        <f>Inputs!F35</f>
        <v>Annual opex 
(excl energy)</v>
      </c>
      <c r="G13" s="222" t="str">
        <f>Inputs!G35</f>
        <v>Unit energy cost per water volume</v>
      </c>
      <c r="H13" s="222" t="str">
        <f>Inputs!H35</f>
        <v>Years lead time for augmentation</v>
      </c>
      <c r="I13" s="223" t="str">
        <f>Inputs!I35</f>
        <v>Yield capacity of augmentation</v>
      </c>
      <c r="J13" s="89" t="s">
        <v>49</v>
      </c>
      <c r="K13" s="191" t="s">
        <v>29</v>
      </c>
      <c r="L13" s="90" t="s">
        <v>30</v>
      </c>
      <c r="M13" s="91" t="s">
        <v>31</v>
      </c>
      <c r="N13" s="59"/>
      <c r="Q13" s="86"/>
      <c r="R13" s="86"/>
    </row>
    <row r="14" spans="1:18" s="45" customFormat="1" x14ac:dyDescent="0.25">
      <c r="B14" s="57"/>
      <c r="C14" s="63"/>
      <c r="D14" s="224"/>
      <c r="E14" s="225" t="str">
        <f>Inputs!E36</f>
        <v>($'000)</v>
      </c>
      <c r="F14" s="225" t="str">
        <f>Inputs!F36</f>
        <v>($'000)</v>
      </c>
      <c r="G14" s="225" t="str">
        <f>Inputs!G36</f>
        <v>($/kL)</v>
      </c>
      <c r="H14" s="225" t="str">
        <f>Inputs!H36</f>
        <v>(years)</v>
      </c>
      <c r="I14" s="226" t="str">
        <f>Inputs!I36</f>
        <v>(ML/year)</v>
      </c>
      <c r="J14" s="227" t="s">
        <v>23</v>
      </c>
      <c r="K14" s="212" t="s">
        <v>48</v>
      </c>
      <c r="L14" s="211" t="s">
        <v>24</v>
      </c>
      <c r="M14" s="228" t="s">
        <v>22</v>
      </c>
      <c r="N14" s="59"/>
      <c r="Q14" s="85"/>
      <c r="R14" s="85"/>
    </row>
    <row r="15" spans="1:18" s="45" customFormat="1" x14ac:dyDescent="0.25">
      <c r="B15" s="57"/>
      <c r="C15" s="58"/>
      <c r="D15" s="214"/>
      <c r="E15" s="215"/>
      <c r="F15" s="215"/>
      <c r="G15" s="215"/>
      <c r="H15" s="215"/>
      <c r="I15" s="216"/>
      <c r="J15" s="217"/>
      <c r="K15" s="218"/>
      <c r="L15" s="219"/>
      <c r="M15" s="220"/>
      <c r="N15" s="59"/>
    </row>
    <row r="16" spans="1:18" x14ac:dyDescent="0.25">
      <c r="B16" s="57"/>
      <c r="C16" s="94">
        <f>Inputs!C38</f>
        <v>1</v>
      </c>
      <c r="D16" s="140" t="str">
        <f>IF(Inputs!D38="",".",Inputs!D38)</f>
        <v>Existing spare capacity</v>
      </c>
      <c r="E16" s="95">
        <f>IF(Inputs!E38="","",Inputs!E38)</f>
        <v>0</v>
      </c>
      <c r="F16" s="95">
        <f>IF(Inputs!F38="","",Inputs!F38)</f>
        <v>0</v>
      </c>
      <c r="G16" s="96">
        <f>IF(Inputs!G38="","",Inputs!G38)</f>
        <v>0</v>
      </c>
      <c r="H16" s="95">
        <f>IF(Inputs!H38="","",Inputs!H38)</f>
        <v>0</v>
      </c>
      <c r="I16" s="97">
        <f>IF(Inputs!I38="","",Inputs!I38)</f>
        <v>72797</v>
      </c>
      <c r="J16" s="92">
        <f>IFERROR(I16/Inputs!$G$25,"")</f>
        <v>18.199249999999999</v>
      </c>
      <c r="K16" s="190">
        <f t="shared" ref="K16:K40" si="0">IFERROR($E16*(1+DiscountRate)^-($H16/2)+$G16*$L16+$F16*((1+DiscountRate)^-$H16)/DiscountRate,"")</f>
        <v>0</v>
      </c>
      <c r="L16" s="100">
        <f t="shared" ref="L16:L40" si="1">IFERROR(((DiscountRate+1)^-(H16+J16))/DiscountRate*($I16+Intercept/DiscountRate*((DiscountRate+1)^($J16+1)-DiscountRate*(1+J16)-1)),"")</f>
        <v>868527.53759581537</v>
      </c>
      <c r="M16" s="138">
        <f>IFERROR(K16/L16,"")</f>
        <v>0</v>
      </c>
      <c r="N16" s="59"/>
      <c r="Q16" s="87"/>
      <c r="R16" s="87"/>
    </row>
    <row r="17" spans="2:18" x14ac:dyDescent="0.25">
      <c r="B17" s="57"/>
      <c r="C17" s="94">
        <f>Inputs!C39</f>
        <v>2</v>
      </c>
      <c r="D17" s="140" t="str">
        <f>IF(Inputs!D39="","",Inputs!D39)</f>
        <v>desalination 1</v>
      </c>
      <c r="E17" s="95">
        <f>IF(Inputs!E39="","",Inputs!E39)</f>
        <v>1400000</v>
      </c>
      <c r="F17" s="95">
        <f>IF(Inputs!F39="","",Inputs!F39)</f>
        <v>25000</v>
      </c>
      <c r="G17" s="96">
        <f>IF(Inputs!G39="","",Inputs!G39)</f>
        <v>0.68700000000000006</v>
      </c>
      <c r="H17" s="95">
        <f>IF(Inputs!H39="","",Inputs!H39)</f>
        <v>3</v>
      </c>
      <c r="I17" s="97">
        <f>IF(Inputs!I39="","",Inputs!I39)</f>
        <v>75000</v>
      </c>
      <c r="J17" s="92">
        <f>IFERROR(I17/Inputs!$G$25,"")</f>
        <v>18.75</v>
      </c>
      <c r="K17" s="190">
        <f t="shared" si="0"/>
        <v>2196148.2205375019</v>
      </c>
      <c r="L17" s="100">
        <f t="shared" si="1"/>
        <v>752678.7076822141</v>
      </c>
      <c r="M17" s="138">
        <f t="shared" ref="M17:M40" si="2">IFERROR(K17/L17,"")</f>
        <v>2.9177764670669148</v>
      </c>
      <c r="N17" s="59"/>
      <c r="Q17" s="87"/>
      <c r="R17" s="87"/>
    </row>
    <row r="18" spans="2:18" x14ac:dyDescent="0.25">
      <c r="B18" s="57"/>
      <c r="C18" s="94">
        <f>Inputs!C40</f>
        <v>3</v>
      </c>
      <c r="D18" s="140" t="str">
        <f>IF(Inputs!D40="","",Inputs!D40)</f>
        <v>augmentation 1</v>
      </c>
      <c r="E18" s="95">
        <f>IF(Inputs!E40="","",Inputs!E40)</f>
        <v>150000</v>
      </c>
      <c r="F18" s="95">
        <f>IF(Inputs!F40="","",Inputs!F40)</f>
        <v>400</v>
      </c>
      <c r="G18" s="96">
        <f>IF(Inputs!G40="","",Inputs!G40)</f>
        <v>0</v>
      </c>
      <c r="H18" s="95">
        <f>IF(Inputs!H40="","",Inputs!H40)</f>
        <v>5</v>
      </c>
      <c r="I18" s="97">
        <f>IF(Inputs!I40="","",Inputs!I40)</f>
        <v>15000</v>
      </c>
      <c r="J18" s="92">
        <f>IFERROR(I18/Inputs!$G$25,"")</f>
        <v>3.75</v>
      </c>
      <c r="K18" s="190">
        <f t="shared" si="0"/>
        <v>136772.55135752348</v>
      </c>
      <c r="L18" s="100">
        <f t="shared" si="1"/>
        <v>194165.24189993949</v>
      </c>
      <c r="M18" s="138">
        <f t="shared" si="2"/>
        <v>0.70441315870534349</v>
      </c>
      <c r="N18" s="59"/>
      <c r="Q18" s="87"/>
      <c r="R18" s="87"/>
    </row>
    <row r="19" spans="2:18" x14ac:dyDescent="0.25">
      <c r="B19" s="57"/>
      <c r="C19" s="94">
        <f>Inputs!C41</f>
        <v>4</v>
      </c>
      <c r="D19" s="140" t="str">
        <f>IF(Inputs!D41="","",Inputs!D41)</f>
        <v>augmentation 2</v>
      </c>
      <c r="E19" s="95">
        <f>IF(Inputs!E41="","",Inputs!E41)</f>
        <v>700000</v>
      </c>
      <c r="F19" s="95">
        <f>IF(Inputs!F41="","",Inputs!F41)</f>
        <v>200</v>
      </c>
      <c r="G19" s="96">
        <f>IF(Inputs!G41="","",Inputs!G41)</f>
        <v>0</v>
      </c>
      <c r="H19" s="95">
        <f>IF(Inputs!H41="","",Inputs!H41)</f>
        <v>5</v>
      </c>
      <c r="I19" s="97">
        <f>IF(Inputs!I41="","",Inputs!I41)</f>
        <v>40000</v>
      </c>
      <c r="J19" s="92">
        <f>IFERROR(I19/Inputs!$G$25,"")</f>
        <v>10</v>
      </c>
      <c r="K19" s="190">
        <f t="shared" si="0"/>
        <v>615086.01682477782</v>
      </c>
      <c r="L19" s="100">
        <f t="shared" si="1"/>
        <v>442508.9289879374</v>
      </c>
      <c r="M19" s="138">
        <f t="shared" si="2"/>
        <v>1.3899968487224466</v>
      </c>
      <c r="N19" s="59"/>
      <c r="Q19" s="87"/>
      <c r="R19" s="87"/>
    </row>
    <row r="20" spans="2:18" x14ac:dyDescent="0.25">
      <c r="B20" s="57"/>
      <c r="C20" s="94">
        <f>Inputs!C42</f>
        <v>5</v>
      </c>
      <c r="D20" s="140" t="str">
        <f>IF(Inputs!D42="","",Inputs!D42)</f>
        <v>augmentation 3</v>
      </c>
      <c r="E20" s="95">
        <f>IF(Inputs!E42="","",Inputs!E42)</f>
        <v>500000</v>
      </c>
      <c r="F20" s="95">
        <f>IF(Inputs!F42="","",Inputs!F42)</f>
        <v>1800</v>
      </c>
      <c r="G20" s="96">
        <f>IF(Inputs!G42="","",Inputs!G42)</f>
        <v>0</v>
      </c>
      <c r="H20" s="95">
        <f>IF(Inputs!H42="","",Inputs!H42)</f>
        <v>7</v>
      </c>
      <c r="I20" s="97">
        <f>IF(Inputs!I42="","",Inputs!I42)</f>
        <v>17000</v>
      </c>
      <c r="J20" s="92">
        <f>IFERROR(I20/Inputs!$G$25,"")</f>
        <v>4.25</v>
      </c>
      <c r="K20" s="190">
        <f t="shared" si="0"/>
        <v>437056.97733509657</v>
      </c>
      <c r="L20" s="100">
        <f t="shared" si="1"/>
        <v>195172.42116190388</v>
      </c>
      <c r="M20" s="138">
        <f t="shared" si="2"/>
        <v>2.2393377851911724</v>
      </c>
      <c r="N20" s="59"/>
      <c r="Q20" s="87"/>
      <c r="R20" s="87"/>
    </row>
    <row r="21" spans="2:18" x14ac:dyDescent="0.25">
      <c r="B21" s="57"/>
      <c r="C21" s="94">
        <f>Inputs!C43</f>
        <v>6</v>
      </c>
      <c r="D21" s="140" t="str">
        <f>IF(Inputs!D43="","",Inputs!D43)</f>
        <v>augmentation 4</v>
      </c>
      <c r="E21" s="95">
        <f>IF(Inputs!E43="","",Inputs!E43)</f>
        <v>2500000</v>
      </c>
      <c r="F21" s="95">
        <f>IF(Inputs!F43="","",Inputs!F43)</f>
        <v>2400</v>
      </c>
      <c r="G21" s="96">
        <f>IF(Inputs!G43="","",Inputs!G43)</f>
        <v>0</v>
      </c>
      <c r="H21" s="95">
        <f>IF(Inputs!H43="","",Inputs!H43)</f>
        <v>5</v>
      </c>
      <c r="I21" s="97">
        <f>IF(Inputs!I43="","",Inputs!I43)</f>
        <v>32000</v>
      </c>
      <c r="J21" s="92">
        <f>IFERROR(I21/Inputs!$G$25,"")</f>
        <v>8</v>
      </c>
      <c r="K21" s="190">
        <f t="shared" si="0"/>
        <v>2220186.645478942</v>
      </c>
      <c r="L21" s="100">
        <f t="shared" si="1"/>
        <v>371881.28923327022</v>
      </c>
      <c r="M21" s="138">
        <f t="shared" si="2"/>
        <v>5.9701488344746592</v>
      </c>
      <c r="N21" s="59"/>
      <c r="Q21" s="87"/>
      <c r="R21" s="87"/>
    </row>
    <row r="22" spans="2:18" x14ac:dyDescent="0.25">
      <c r="B22" s="57"/>
      <c r="C22" s="94">
        <f>Inputs!C44</f>
        <v>7</v>
      </c>
      <c r="D22" s="140" t="str">
        <f>IF(Inputs!D44="","",Inputs!D44)</f>
        <v>augmentation 5</v>
      </c>
      <c r="E22" s="95">
        <f>IF(Inputs!E44="","",Inputs!E44)</f>
        <v>2500000</v>
      </c>
      <c r="F22" s="95">
        <f>IF(Inputs!F44="","",Inputs!F44)</f>
        <v>2400</v>
      </c>
      <c r="G22" s="96">
        <f>IF(Inputs!G44="","",Inputs!G44)</f>
        <v>0</v>
      </c>
      <c r="H22" s="95">
        <f>IF(Inputs!H44="","",Inputs!H44)</f>
        <v>5</v>
      </c>
      <c r="I22" s="97">
        <f>IF(Inputs!I44="","",Inputs!I44)</f>
        <v>32000</v>
      </c>
      <c r="J22" s="92">
        <f>IFERROR(I22/Inputs!$G$25,"")</f>
        <v>8</v>
      </c>
      <c r="K22" s="190">
        <f t="shared" si="0"/>
        <v>2220186.645478942</v>
      </c>
      <c r="L22" s="100">
        <f t="shared" si="1"/>
        <v>371881.28923327022</v>
      </c>
      <c r="M22" s="138">
        <f t="shared" si="2"/>
        <v>5.9701488344746592</v>
      </c>
      <c r="N22" s="59"/>
      <c r="Q22" s="87"/>
      <c r="R22" s="87"/>
    </row>
    <row r="23" spans="2:18" x14ac:dyDescent="0.25">
      <c r="B23" s="57"/>
      <c r="C23" s="94">
        <f>Inputs!C45</f>
        <v>8</v>
      </c>
      <c r="D23" s="140" t="str">
        <f>IF(Inputs!D45="","",Inputs!D45)</f>
        <v>augmentation 6</v>
      </c>
      <c r="E23" s="95">
        <f>IF(Inputs!E45="","",Inputs!E45)</f>
        <v>2500000</v>
      </c>
      <c r="F23" s="95">
        <f>IF(Inputs!F45="","",Inputs!F45)</f>
        <v>2400</v>
      </c>
      <c r="G23" s="96">
        <f>IF(Inputs!G45="","",Inputs!G45)</f>
        <v>0</v>
      </c>
      <c r="H23" s="95">
        <f>IF(Inputs!H45="","",Inputs!H45)</f>
        <v>5</v>
      </c>
      <c r="I23" s="97">
        <f>IF(Inputs!I45="","",Inputs!I45)</f>
        <v>32000</v>
      </c>
      <c r="J23" s="92">
        <f>IFERROR(I23/Inputs!$G$25,"")</f>
        <v>8</v>
      </c>
      <c r="K23" s="190">
        <f t="shared" si="0"/>
        <v>2220186.645478942</v>
      </c>
      <c r="L23" s="100">
        <f t="shared" si="1"/>
        <v>371881.28923327022</v>
      </c>
      <c r="M23" s="138">
        <f t="shared" si="2"/>
        <v>5.9701488344746592</v>
      </c>
      <c r="N23" s="59"/>
      <c r="Q23" s="87"/>
      <c r="R23" s="87"/>
    </row>
    <row r="24" spans="2:18" x14ac:dyDescent="0.25">
      <c r="B24" s="57"/>
      <c r="C24" s="94">
        <f>Inputs!C46</f>
        <v>9</v>
      </c>
      <c r="D24" s="140" t="str">
        <f>IF(Inputs!D46="","",Inputs!D46)</f>
        <v/>
      </c>
      <c r="E24" s="95" t="str">
        <f>IF(Inputs!E46="","",Inputs!E46)</f>
        <v/>
      </c>
      <c r="F24" s="95" t="str">
        <f>IF(Inputs!F46="","",Inputs!F46)</f>
        <v/>
      </c>
      <c r="G24" s="96" t="str">
        <f>IF(Inputs!G46="","",Inputs!G46)</f>
        <v/>
      </c>
      <c r="H24" s="95" t="str">
        <f>IF(Inputs!H46="","",Inputs!H46)</f>
        <v/>
      </c>
      <c r="I24" s="97" t="str">
        <f>IF(Inputs!I46="","",Inputs!I46)</f>
        <v/>
      </c>
      <c r="J24" s="92" t="str">
        <f>IFERROR(I24/Inputs!$G$25,"")</f>
        <v/>
      </c>
      <c r="K24" s="190" t="str">
        <f t="shared" si="0"/>
        <v/>
      </c>
      <c r="L24" s="100" t="str">
        <f t="shared" si="1"/>
        <v/>
      </c>
      <c r="M24" s="138" t="str">
        <f t="shared" si="2"/>
        <v/>
      </c>
      <c r="N24" s="59"/>
      <c r="Q24" s="87"/>
      <c r="R24" s="87"/>
    </row>
    <row r="25" spans="2:18" x14ac:dyDescent="0.25">
      <c r="B25" s="57"/>
      <c r="C25" s="94">
        <f>Inputs!C47</f>
        <v>10</v>
      </c>
      <c r="D25" s="140" t="str">
        <f>IF(Inputs!D47="","",Inputs!D47)</f>
        <v/>
      </c>
      <c r="E25" s="95" t="str">
        <f>IF(Inputs!E47="","",Inputs!E47)</f>
        <v/>
      </c>
      <c r="F25" s="95" t="str">
        <f>IF(Inputs!F47="","",Inputs!F47)</f>
        <v/>
      </c>
      <c r="G25" s="96" t="str">
        <f>IF(Inputs!G47="","",Inputs!G47)</f>
        <v/>
      </c>
      <c r="H25" s="95" t="str">
        <f>IF(Inputs!H47="","",Inputs!H47)</f>
        <v/>
      </c>
      <c r="I25" s="97" t="str">
        <f>IF(Inputs!I47="","",Inputs!I47)</f>
        <v/>
      </c>
      <c r="J25" s="92" t="str">
        <f>IFERROR(I25/Inputs!$G$25,"")</f>
        <v/>
      </c>
      <c r="K25" s="190" t="str">
        <f t="shared" si="0"/>
        <v/>
      </c>
      <c r="L25" s="100" t="str">
        <f t="shared" si="1"/>
        <v/>
      </c>
      <c r="M25" s="138" t="str">
        <f t="shared" si="2"/>
        <v/>
      </c>
      <c r="N25" s="59"/>
      <c r="Q25" s="87"/>
      <c r="R25" s="87"/>
    </row>
    <row r="26" spans="2:18" x14ac:dyDescent="0.25">
      <c r="B26" s="57"/>
      <c r="C26" s="94">
        <f>Inputs!C48</f>
        <v>11</v>
      </c>
      <c r="D26" s="140" t="str">
        <f>IF(Inputs!D48="","",Inputs!D48)</f>
        <v/>
      </c>
      <c r="E26" s="95" t="str">
        <f>IF(Inputs!E48="","",Inputs!E48)</f>
        <v/>
      </c>
      <c r="F26" s="95" t="str">
        <f>IF(Inputs!F48="","",Inputs!F48)</f>
        <v/>
      </c>
      <c r="G26" s="96" t="str">
        <f>IF(Inputs!G48="","",Inputs!G48)</f>
        <v/>
      </c>
      <c r="H26" s="95" t="str">
        <f>IF(Inputs!H48="","",Inputs!H48)</f>
        <v/>
      </c>
      <c r="I26" s="97" t="str">
        <f>IF(Inputs!I48="","",Inputs!I48)</f>
        <v/>
      </c>
      <c r="J26" s="92" t="str">
        <f>IFERROR(I26/Inputs!$G$25,"")</f>
        <v/>
      </c>
      <c r="K26" s="190" t="str">
        <f t="shared" si="0"/>
        <v/>
      </c>
      <c r="L26" s="100" t="str">
        <f t="shared" si="1"/>
        <v/>
      </c>
      <c r="M26" s="138" t="str">
        <f t="shared" si="2"/>
        <v/>
      </c>
      <c r="N26" s="59"/>
      <c r="Q26" s="87"/>
      <c r="R26" s="87"/>
    </row>
    <row r="27" spans="2:18" x14ac:dyDescent="0.25">
      <c r="B27" s="57"/>
      <c r="C27" s="94">
        <f>Inputs!C49</f>
        <v>12</v>
      </c>
      <c r="D27" s="140" t="str">
        <f>IF(Inputs!D49="","",Inputs!D49)</f>
        <v/>
      </c>
      <c r="E27" s="95" t="str">
        <f>IF(Inputs!E49="","",Inputs!E49)</f>
        <v/>
      </c>
      <c r="F27" s="95" t="str">
        <f>IF(Inputs!F49="","",Inputs!F49)</f>
        <v/>
      </c>
      <c r="G27" s="96" t="str">
        <f>IF(Inputs!G49="","",Inputs!G49)</f>
        <v/>
      </c>
      <c r="H27" s="95" t="str">
        <f>IF(Inputs!H49="","",Inputs!H49)</f>
        <v/>
      </c>
      <c r="I27" s="97" t="str">
        <f>IF(Inputs!I49="","",Inputs!I49)</f>
        <v/>
      </c>
      <c r="J27" s="92" t="str">
        <f>IFERROR(I27/Inputs!$G$25,"")</f>
        <v/>
      </c>
      <c r="K27" s="190" t="str">
        <f t="shared" si="0"/>
        <v/>
      </c>
      <c r="L27" s="100" t="str">
        <f t="shared" si="1"/>
        <v/>
      </c>
      <c r="M27" s="138" t="str">
        <f t="shared" si="2"/>
        <v/>
      </c>
      <c r="N27" s="59"/>
      <c r="Q27" s="87"/>
      <c r="R27" s="87"/>
    </row>
    <row r="28" spans="2:18" x14ac:dyDescent="0.25">
      <c r="B28" s="57"/>
      <c r="C28" s="94">
        <f>Inputs!C50</f>
        <v>13</v>
      </c>
      <c r="D28" s="140" t="str">
        <f>IF(Inputs!D50="","",Inputs!D50)</f>
        <v/>
      </c>
      <c r="E28" s="95" t="str">
        <f>IF(Inputs!E50="","",Inputs!E50)</f>
        <v/>
      </c>
      <c r="F28" s="95" t="str">
        <f>IF(Inputs!F50="","",Inputs!F50)</f>
        <v/>
      </c>
      <c r="G28" s="96" t="str">
        <f>IF(Inputs!G50="","",Inputs!G50)</f>
        <v/>
      </c>
      <c r="H28" s="95" t="str">
        <f>IF(Inputs!H50="","",Inputs!H50)</f>
        <v/>
      </c>
      <c r="I28" s="97" t="str">
        <f>IF(Inputs!I50="","",Inputs!I50)</f>
        <v/>
      </c>
      <c r="J28" s="92" t="str">
        <f>IFERROR(I28/Inputs!$G$25,"")</f>
        <v/>
      </c>
      <c r="K28" s="190" t="str">
        <f t="shared" si="0"/>
        <v/>
      </c>
      <c r="L28" s="100" t="str">
        <f t="shared" si="1"/>
        <v/>
      </c>
      <c r="M28" s="138" t="str">
        <f t="shared" si="2"/>
        <v/>
      </c>
      <c r="N28" s="59"/>
      <c r="Q28" s="87"/>
      <c r="R28" s="87"/>
    </row>
    <row r="29" spans="2:18" x14ac:dyDescent="0.25">
      <c r="B29" s="57"/>
      <c r="C29" s="94">
        <f>Inputs!C51</f>
        <v>14</v>
      </c>
      <c r="D29" s="140" t="str">
        <f>IF(Inputs!D51="","",Inputs!D51)</f>
        <v/>
      </c>
      <c r="E29" s="95" t="str">
        <f>IF(Inputs!E51="","",Inputs!E51)</f>
        <v/>
      </c>
      <c r="F29" s="95" t="str">
        <f>IF(Inputs!F51="","",Inputs!F51)</f>
        <v/>
      </c>
      <c r="G29" s="96" t="str">
        <f>IF(Inputs!G51="","",Inputs!G51)</f>
        <v/>
      </c>
      <c r="H29" s="95" t="str">
        <f>IF(Inputs!H51="","",Inputs!H51)</f>
        <v/>
      </c>
      <c r="I29" s="97" t="str">
        <f>IF(Inputs!I51="","",Inputs!I51)</f>
        <v/>
      </c>
      <c r="J29" s="92" t="str">
        <f>IFERROR(I29/Inputs!$G$25,"")</f>
        <v/>
      </c>
      <c r="K29" s="190" t="str">
        <f t="shared" si="0"/>
        <v/>
      </c>
      <c r="L29" s="100" t="str">
        <f t="shared" si="1"/>
        <v/>
      </c>
      <c r="M29" s="138" t="str">
        <f t="shared" si="2"/>
        <v/>
      </c>
      <c r="N29" s="59"/>
      <c r="Q29" s="87"/>
      <c r="R29" s="87"/>
    </row>
    <row r="30" spans="2:18" x14ac:dyDescent="0.25">
      <c r="B30" s="57"/>
      <c r="C30" s="94">
        <f>Inputs!C52</f>
        <v>15</v>
      </c>
      <c r="D30" s="140" t="str">
        <f>IF(Inputs!D52="","",Inputs!D52)</f>
        <v/>
      </c>
      <c r="E30" s="95" t="str">
        <f>IF(Inputs!E52="","",Inputs!E52)</f>
        <v/>
      </c>
      <c r="F30" s="95" t="str">
        <f>IF(Inputs!F52="","",Inputs!F52)</f>
        <v/>
      </c>
      <c r="G30" s="96" t="str">
        <f>IF(Inputs!G52="","",Inputs!G52)</f>
        <v/>
      </c>
      <c r="H30" s="95" t="str">
        <f>IF(Inputs!H52="","",Inputs!H52)</f>
        <v/>
      </c>
      <c r="I30" s="97" t="str">
        <f>IF(Inputs!I52="","",Inputs!I52)</f>
        <v/>
      </c>
      <c r="J30" s="92" t="str">
        <f>IFERROR(I30/Inputs!$G$25,"")</f>
        <v/>
      </c>
      <c r="K30" s="190" t="str">
        <f t="shared" si="0"/>
        <v/>
      </c>
      <c r="L30" s="100" t="str">
        <f t="shared" si="1"/>
        <v/>
      </c>
      <c r="M30" s="138" t="str">
        <f t="shared" si="2"/>
        <v/>
      </c>
      <c r="N30" s="59"/>
      <c r="Q30" s="87"/>
      <c r="R30" s="87"/>
    </row>
    <row r="31" spans="2:18" x14ac:dyDescent="0.25">
      <c r="B31" s="57"/>
      <c r="C31" s="94">
        <f>Inputs!C53</f>
        <v>16</v>
      </c>
      <c r="D31" s="140" t="str">
        <f>IF(Inputs!D53="","",Inputs!D53)</f>
        <v/>
      </c>
      <c r="E31" s="95" t="str">
        <f>IF(Inputs!E53="","",Inputs!E53)</f>
        <v/>
      </c>
      <c r="F31" s="95" t="str">
        <f>IF(Inputs!F53="","",Inputs!F53)</f>
        <v/>
      </c>
      <c r="G31" s="96" t="str">
        <f>IF(Inputs!G53="","",Inputs!G53)</f>
        <v/>
      </c>
      <c r="H31" s="95" t="str">
        <f>IF(Inputs!H53="","",Inputs!H53)</f>
        <v/>
      </c>
      <c r="I31" s="97" t="str">
        <f>IF(Inputs!I53="","",Inputs!I53)</f>
        <v/>
      </c>
      <c r="J31" s="92" t="str">
        <f>IFERROR(I31/Inputs!$G$25,"")</f>
        <v/>
      </c>
      <c r="K31" s="190" t="str">
        <f t="shared" si="0"/>
        <v/>
      </c>
      <c r="L31" s="100" t="str">
        <f t="shared" si="1"/>
        <v/>
      </c>
      <c r="M31" s="138" t="str">
        <f t="shared" si="2"/>
        <v/>
      </c>
      <c r="N31" s="59"/>
      <c r="Q31" s="87"/>
      <c r="R31" s="87"/>
    </row>
    <row r="32" spans="2:18" x14ac:dyDescent="0.25">
      <c r="B32" s="57"/>
      <c r="C32" s="94">
        <f>Inputs!C54</f>
        <v>17</v>
      </c>
      <c r="D32" s="140" t="str">
        <f>IF(Inputs!D54="","",Inputs!D54)</f>
        <v/>
      </c>
      <c r="E32" s="95" t="str">
        <f>IF(Inputs!E54="","",Inputs!E54)</f>
        <v/>
      </c>
      <c r="F32" s="95" t="str">
        <f>IF(Inputs!F54="","",Inputs!F54)</f>
        <v/>
      </c>
      <c r="G32" s="96" t="str">
        <f>IF(Inputs!G54="","",Inputs!G54)</f>
        <v/>
      </c>
      <c r="H32" s="95" t="str">
        <f>IF(Inputs!H54="","",Inputs!H54)</f>
        <v/>
      </c>
      <c r="I32" s="97" t="str">
        <f>IF(Inputs!I54="","",Inputs!I54)</f>
        <v/>
      </c>
      <c r="J32" s="92" t="str">
        <f>IFERROR(I32/Inputs!$G$25,"")</f>
        <v/>
      </c>
      <c r="K32" s="190" t="str">
        <f t="shared" si="0"/>
        <v/>
      </c>
      <c r="L32" s="100" t="str">
        <f t="shared" si="1"/>
        <v/>
      </c>
      <c r="M32" s="138" t="str">
        <f t="shared" si="2"/>
        <v/>
      </c>
      <c r="N32" s="59"/>
      <c r="Q32" s="87"/>
      <c r="R32" s="87"/>
    </row>
    <row r="33" spans="2:18" x14ac:dyDescent="0.25">
      <c r="B33" s="57"/>
      <c r="C33" s="94">
        <f>Inputs!C55</f>
        <v>18</v>
      </c>
      <c r="D33" s="140" t="str">
        <f>IF(Inputs!D55="","",Inputs!D55)</f>
        <v/>
      </c>
      <c r="E33" s="95" t="str">
        <f>IF(Inputs!E55="","",Inputs!E55)</f>
        <v/>
      </c>
      <c r="F33" s="95" t="str">
        <f>IF(Inputs!F55="","",Inputs!F55)</f>
        <v/>
      </c>
      <c r="G33" s="96" t="str">
        <f>IF(Inputs!G55="","",Inputs!G55)</f>
        <v/>
      </c>
      <c r="H33" s="95" t="str">
        <f>IF(Inputs!H55="","",Inputs!H55)</f>
        <v/>
      </c>
      <c r="I33" s="97" t="str">
        <f>IF(Inputs!I55="","",Inputs!I55)</f>
        <v/>
      </c>
      <c r="J33" s="92" t="str">
        <f>IFERROR(I33/Inputs!$G$25,"")</f>
        <v/>
      </c>
      <c r="K33" s="190" t="str">
        <f t="shared" si="0"/>
        <v/>
      </c>
      <c r="L33" s="100" t="str">
        <f t="shared" si="1"/>
        <v/>
      </c>
      <c r="M33" s="138" t="str">
        <f t="shared" si="2"/>
        <v/>
      </c>
      <c r="N33" s="59"/>
      <c r="Q33" s="87"/>
      <c r="R33" s="87"/>
    </row>
    <row r="34" spans="2:18" x14ac:dyDescent="0.25">
      <c r="B34" s="57"/>
      <c r="C34" s="94">
        <f>Inputs!C56</f>
        <v>19</v>
      </c>
      <c r="D34" s="140" t="str">
        <f>IF(Inputs!D56="","",Inputs!D56)</f>
        <v/>
      </c>
      <c r="E34" s="95" t="str">
        <f>IF(Inputs!E56="","",Inputs!E56)</f>
        <v/>
      </c>
      <c r="F34" s="95" t="str">
        <f>IF(Inputs!F56="","",Inputs!F56)</f>
        <v/>
      </c>
      <c r="G34" s="96" t="str">
        <f>IF(Inputs!G56="","",Inputs!G56)</f>
        <v/>
      </c>
      <c r="H34" s="95" t="str">
        <f>IF(Inputs!H56="","",Inputs!H56)</f>
        <v/>
      </c>
      <c r="I34" s="97" t="str">
        <f>IF(Inputs!I56="","",Inputs!I56)</f>
        <v/>
      </c>
      <c r="J34" s="92" t="str">
        <f>IFERROR(I34/Inputs!$G$25,"")</f>
        <v/>
      </c>
      <c r="K34" s="190" t="str">
        <f t="shared" si="0"/>
        <v/>
      </c>
      <c r="L34" s="100" t="str">
        <f t="shared" si="1"/>
        <v/>
      </c>
      <c r="M34" s="138" t="str">
        <f t="shared" si="2"/>
        <v/>
      </c>
      <c r="N34" s="59"/>
      <c r="Q34" s="87"/>
      <c r="R34" s="87"/>
    </row>
    <row r="35" spans="2:18" x14ac:dyDescent="0.25">
      <c r="B35" s="57"/>
      <c r="C35" s="94">
        <f>Inputs!C57</f>
        <v>20</v>
      </c>
      <c r="D35" s="140" t="str">
        <f>IF(Inputs!D57="","",Inputs!D57)</f>
        <v/>
      </c>
      <c r="E35" s="95" t="str">
        <f>IF(Inputs!E57="","",Inputs!E57)</f>
        <v/>
      </c>
      <c r="F35" s="95" t="str">
        <f>IF(Inputs!F57="","",Inputs!F57)</f>
        <v/>
      </c>
      <c r="G35" s="96" t="str">
        <f>IF(Inputs!G57="","",Inputs!G57)</f>
        <v/>
      </c>
      <c r="H35" s="95" t="str">
        <f>IF(Inputs!H57="","",Inputs!H57)</f>
        <v/>
      </c>
      <c r="I35" s="97" t="str">
        <f>IF(Inputs!I57="","",Inputs!I57)</f>
        <v/>
      </c>
      <c r="J35" s="92" t="str">
        <f>IFERROR(I35/Inputs!$G$25,"")</f>
        <v/>
      </c>
      <c r="K35" s="190" t="str">
        <f t="shared" si="0"/>
        <v/>
      </c>
      <c r="L35" s="100" t="str">
        <f t="shared" si="1"/>
        <v/>
      </c>
      <c r="M35" s="138" t="str">
        <f t="shared" si="2"/>
        <v/>
      </c>
      <c r="N35" s="59"/>
      <c r="Q35" s="87"/>
      <c r="R35" s="87"/>
    </row>
    <row r="36" spans="2:18" x14ac:dyDescent="0.25">
      <c r="B36" s="57"/>
      <c r="C36" s="94">
        <f>Inputs!C58</f>
        <v>21</v>
      </c>
      <c r="D36" s="140" t="str">
        <f>IF(Inputs!D58="","",Inputs!D58)</f>
        <v/>
      </c>
      <c r="E36" s="95" t="str">
        <f>IF(Inputs!E58="","",Inputs!E58)</f>
        <v/>
      </c>
      <c r="F36" s="95" t="str">
        <f>IF(Inputs!F58="","",Inputs!F58)</f>
        <v/>
      </c>
      <c r="G36" s="96" t="str">
        <f>IF(Inputs!G58="","",Inputs!G58)</f>
        <v/>
      </c>
      <c r="H36" s="95" t="str">
        <f>IF(Inputs!H58="","",Inputs!H58)</f>
        <v/>
      </c>
      <c r="I36" s="97" t="str">
        <f>IF(Inputs!I58="","",Inputs!I58)</f>
        <v/>
      </c>
      <c r="J36" s="92" t="str">
        <f>IFERROR(I36/Inputs!$G$25,"")</f>
        <v/>
      </c>
      <c r="K36" s="190" t="str">
        <f t="shared" si="0"/>
        <v/>
      </c>
      <c r="L36" s="100" t="str">
        <f t="shared" si="1"/>
        <v/>
      </c>
      <c r="M36" s="138" t="str">
        <f t="shared" si="2"/>
        <v/>
      </c>
      <c r="N36" s="59"/>
      <c r="Q36" s="87"/>
      <c r="R36" s="87"/>
    </row>
    <row r="37" spans="2:18" x14ac:dyDescent="0.25">
      <c r="B37" s="57"/>
      <c r="C37" s="94">
        <f>Inputs!C59</f>
        <v>22</v>
      </c>
      <c r="D37" s="140" t="str">
        <f>IF(Inputs!D59="","",Inputs!D59)</f>
        <v/>
      </c>
      <c r="E37" s="95" t="str">
        <f>IF(Inputs!E59="","",Inputs!E59)</f>
        <v/>
      </c>
      <c r="F37" s="95" t="str">
        <f>IF(Inputs!F59="","",Inputs!F59)</f>
        <v/>
      </c>
      <c r="G37" s="96" t="str">
        <f>IF(Inputs!G59="","",Inputs!G59)</f>
        <v/>
      </c>
      <c r="H37" s="95" t="str">
        <f>IF(Inputs!H59="","",Inputs!H59)</f>
        <v/>
      </c>
      <c r="I37" s="97" t="str">
        <f>IF(Inputs!I59="","",Inputs!I59)</f>
        <v/>
      </c>
      <c r="J37" s="92" t="str">
        <f>IFERROR(I37/Inputs!$G$25,"")</f>
        <v/>
      </c>
      <c r="K37" s="190" t="str">
        <f t="shared" si="0"/>
        <v/>
      </c>
      <c r="L37" s="100" t="str">
        <f t="shared" si="1"/>
        <v/>
      </c>
      <c r="M37" s="138" t="str">
        <f t="shared" si="2"/>
        <v/>
      </c>
      <c r="N37" s="59"/>
      <c r="Q37" s="87"/>
      <c r="R37" s="87"/>
    </row>
    <row r="38" spans="2:18" x14ac:dyDescent="0.25">
      <c r="B38" s="57"/>
      <c r="C38" s="94">
        <f>Inputs!C60</f>
        <v>23</v>
      </c>
      <c r="D38" s="140" t="str">
        <f>IF(Inputs!D60="","",Inputs!D60)</f>
        <v/>
      </c>
      <c r="E38" s="95" t="str">
        <f>IF(Inputs!E60="","",Inputs!E60)</f>
        <v/>
      </c>
      <c r="F38" s="95" t="str">
        <f>IF(Inputs!F60="","",Inputs!F60)</f>
        <v/>
      </c>
      <c r="G38" s="96" t="str">
        <f>IF(Inputs!G60="","",Inputs!G60)</f>
        <v/>
      </c>
      <c r="H38" s="95" t="str">
        <f>IF(Inputs!H60="","",Inputs!H60)</f>
        <v/>
      </c>
      <c r="I38" s="97" t="str">
        <f>IF(Inputs!I60="","",Inputs!I60)</f>
        <v/>
      </c>
      <c r="J38" s="92" t="str">
        <f>IFERROR(I38/Inputs!$G$25,"")</f>
        <v/>
      </c>
      <c r="K38" s="190" t="str">
        <f t="shared" si="0"/>
        <v/>
      </c>
      <c r="L38" s="100" t="str">
        <f t="shared" si="1"/>
        <v/>
      </c>
      <c r="M38" s="138" t="str">
        <f t="shared" si="2"/>
        <v/>
      </c>
      <c r="N38" s="59"/>
      <c r="Q38" s="87"/>
      <c r="R38" s="87"/>
    </row>
    <row r="39" spans="2:18" x14ac:dyDescent="0.25">
      <c r="B39" s="57"/>
      <c r="C39" s="94">
        <f>Inputs!C61</f>
        <v>24</v>
      </c>
      <c r="D39" s="140" t="str">
        <f>IF(Inputs!D61="","",Inputs!D61)</f>
        <v/>
      </c>
      <c r="E39" s="95" t="str">
        <f>IF(Inputs!E61="","",Inputs!E61)</f>
        <v/>
      </c>
      <c r="F39" s="95" t="str">
        <f>IF(Inputs!F61="","",Inputs!F61)</f>
        <v/>
      </c>
      <c r="G39" s="96" t="str">
        <f>IF(Inputs!G61="","",Inputs!G61)</f>
        <v/>
      </c>
      <c r="H39" s="95" t="str">
        <f>IF(Inputs!H61="","",Inputs!H61)</f>
        <v/>
      </c>
      <c r="I39" s="97" t="str">
        <f>IF(Inputs!I61="","",Inputs!I61)</f>
        <v/>
      </c>
      <c r="J39" s="92" t="str">
        <f>IFERROR(I39/Inputs!$G$25,"")</f>
        <v/>
      </c>
      <c r="K39" s="190" t="str">
        <f t="shared" si="0"/>
        <v/>
      </c>
      <c r="L39" s="100" t="str">
        <f t="shared" si="1"/>
        <v/>
      </c>
      <c r="M39" s="138" t="str">
        <f t="shared" si="2"/>
        <v/>
      </c>
      <c r="N39" s="59"/>
      <c r="Q39" s="87"/>
      <c r="R39" s="87"/>
    </row>
    <row r="40" spans="2:18" x14ac:dyDescent="0.25">
      <c r="B40" s="57"/>
      <c r="C40" s="94">
        <f>Inputs!C62</f>
        <v>25</v>
      </c>
      <c r="D40" s="141" t="str">
        <f>IF(Inputs!D62="","",Inputs!D62)</f>
        <v/>
      </c>
      <c r="E40" s="98" t="str">
        <f>IF(Inputs!E62="","",Inputs!E62)</f>
        <v/>
      </c>
      <c r="F40" s="98" t="str">
        <f>IF(Inputs!F62="","",Inputs!F62)</f>
        <v/>
      </c>
      <c r="G40" s="137" t="str">
        <f>IF(Inputs!G62="","",Inputs!G62)</f>
        <v/>
      </c>
      <c r="H40" s="98" t="str">
        <f>IF(Inputs!H62="","",Inputs!H62)</f>
        <v/>
      </c>
      <c r="I40" s="99" t="str">
        <f>IF(Inputs!I62="","",Inputs!I62)</f>
        <v/>
      </c>
      <c r="J40" s="93" t="str">
        <f>IFERROR(I40/Inputs!$G$25,"")</f>
        <v/>
      </c>
      <c r="K40" s="190" t="str">
        <f t="shared" si="0"/>
        <v/>
      </c>
      <c r="L40" s="101" t="str">
        <f t="shared" si="1"/>
        <v/>
      </c>
      <c r="M40" s="139" t="str">
        <f t="shared" si="2"/>
        <v/>
      </c>
      <c r="N40" s="59"/>
      <c r="Q40" s="87"/>
      <c r="R40" s="87"/>
    </row>
    <row r="41" spans="2:18" x14ac:dyDescent="0.25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</row>
    <row r="43" spans="2:18" x14ac:dyDescent="0.25">
      <c r="C43" t="s">
        <v>119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F330-2552-46DB-A53D-92936F2015C7}">
  <dimension ref="A3:S76"/>
  <sheetViews>
    <sheetView showGridLines="0" workbookViewId="0">
      <selection activeCell="C13" sqref="C13"/>
    </sheetView>
  </sheetViews>
  <sheetFormatPr defaultColWidth="8.8984375" defaultRowHeight="11.5" x14ac:dyDescent="0.25"/>
  <cols>
    <col min="1" max="2" width="2.69921875" style="45" customWidth="1"/>
    <col min="3" max="3" width="3.69921875" style="45" customWidth="1"/>
    <col min="4" max="4" width="25.69921875" style="45" customWidth="1"/>
    <col min="5" max="10" width="15.69921875" style="45" customWidth="1"/>
    <col min="11" max="11" width="18.69921875" style="45" customWidth="1"/>
    <col min="12" max="16" width="15.69921875" style="45" customWidth="1"/>
    <col min="17" max="18" width="2.69921875" style="45" customWidth="1"/>
    <col min="19" max="19" width="18.69921875" style="45" customWidth="1"/>
    <col min="20" max="16384" width="8.8984375" style="45"/>
  </cols>
  <sheetData>
    <row r="3" spans="1:19" ht="25" x14ac:dyDescent="0.5">
      <c r="C3" s="53" t="s">
        <v>106</v>
      </c>
    </row>
    <row r="6" spans="1:19" x14ac:dyDescent="0.25">
      <c r="C6" s="45" t="s">
        <v>68</v>
      </c>
      <c r="E6" s="48"/>
      <c r="F6" s="48"/>
      <c r="G6" s="48" t="s">
        <v>69</v>
      </c>
    </row>
    <row r="7" spans="1:19" x14ac:dyDescent="0.25">
      <c r="A7" s="152">
        <v>1</v>
      </c>
      <c r="C7" s="55" t="str">
        <f>"Table "&amp;A7&amp;": AIC LRMC estimate ("&amp;Inputs!$G$15&amp;" for $ value inputs)"</f>
        <v>Table 1: AIC LRMC estimate ($2022-23 for $ value inputs)</v>
      </c>
      <c r="D7" s="55"/>
      <c r="E7" s="55"/>
      <c r="F7" s="55"/>
      <c r="G7" s="55">
        <f>ROW(E12)</f>
        <v>12</v>
      </c>
    </row>
    <row r="8" spans="1:19" x14ac:dyDescent="0.25">
      <c r="A8" s="153">
        <f>A7+1</f>
        <v>2</v>
      </c>
      <c r="C8" s="63" t="str">
        <f>"Table "&amp;A8&amp;": Turvey perturbation LRMC estimate ("&amp;Inputs!$G$15&amp;" for $ value inputs)"</f>
        <v>Table 2: Turvey perturbation LRMC estimate ($2022-23 for $ value inputs)</v>
      </c>
      <c r="D8" s="63"/>
      <c r="E8" s="63"/>
      <c r="F8" s="63"/>
      <c r="G8" s="63">
        <f>ROW(E46)</f>
        <v>46</v>
      </c>
    </row>
    <row r="12" spans="1:19" ht="15.5" x14ac:dyDescent="0.35">
      <c r="C12" s="46" t="str">
        <f>C7</f>
        <v>Table 1: AIC LRMC estimate ($2022-23 for $ value inputs)</v>
      </c>
      <c r="L12" s="46"/>
    </row>
    <row r="13" spans="1:19" x14ac:dyDescent="0.25">
      <c r="B13" s="54"/>
      <c r="C13" s="55"/>
      <c r="D13" s="55"/>
      <c r="E13" s="55"/>
      <c r="F13" s="55"/>
      <c r="G13" s="55"/>
      <c r="H13" s="55"/>
      <c r="I13" s="55"/>
      <c r="J13" s="55"/>
      <c r="K13" s="194"/>
      <c r="L13" s="55"/>
      <c r="M13" s="55"/>
      <c r="N13" s="194"/>
      <c r="O13" s="55"/>
      <c r="P13" s="55"/>
      <c r="Q13" s="56"/>
    </row>
    <row r="14" spans="1:19" x14ac:dyDescent="0.25">
      <c r="B14" s="57"/>
      <c r="C14" s="58"/>
      <c r="D14" s="89" t="str">
        <f>Inputs!D35</f>
        <v>Option name</v>
      </c>
      <c r="E14" s="90" t="s">
        <v>50</v>
      </c>
      <c r="F14" s="90" t="s">
        <v>51</v>
      </c>
      <c r="G14" s="90" t="s">
        <v>52</v>
      </c>
      <c r="H14" s="90" t="s">
        <v>53</v>
      </c>
      <c r="I14" s="90" t="s">
        <v>54</v>
      </c>
      <c r="J14" s="90" t="s">
        <v>55</v>
      </c>
      <c r="K14" s="191" t="s">
        <v>113</v>
      </c>
      <c r="L14" s="90" t="s">
        <v>37</v>
      </c>
      <c r="M14" s="90" t="s">
        <v>56</v>
      </c>
      <c r="N14" s="191" t="s">
        <v>38</v>
      </c>
      <c r="O14" s="90" t="s">
        <v>57</v>
      </c>
      <c r="P14" s="91" t="s">
        <v>39</v>
      </c>
      <c r="Q14" s="59"/>
      <c r="R14" s="86"/>
      <c r="S14" s="86"/>
    </row>
    <row r="15" spans="1:19" x14ac:dyDescent="0.25">
      <c r="B15" s="57"/>
      <c r="C15" s="63"/>
      <c r="D15" s="209"/>
      <c r="E15" s="210" t="s">
        <v>58</v>
      </c>
      <c r="F15" s="210" t="s">
        <v>59</v>
      </c>
      <c r="G15" s="210" t="s">
        <v>60</v>
      </c>
      <c r="H15" s="210" t="s">
        <v>60</v>
      </c>
      <c r="I15" s="210" t="s">
        <v>62</v>
      </c>
      <c r="J15" s="211" t="s">
        <v>61</v>
      </c>
      <c r="K15" s="212"/>
      <c r="L15" s="211" t="s">
        <v>63</v>
      </c>
      <c r="M15" s="211" t="s">
        <v>63</v>
      </c>
      <c r="N15" s="212" t="s">
        <v>61</v>
      </c>
      <c r="O15" s="211" t="s">
        <v>61</v>
      </c>
      <c r="P15" s="213" t="s">
        <v>66</v>
      </c>
      <c r="Q15" s="59"/>
      <c r="R15" s="85"/>
      <c r="S15" s="85"/>
    </row>
    <row r="16" spans="1:19" x14ac:dyDescent="0.25">
      <c r="B16" s="57"/>
      <c r="C16" s="58"/>
      <c r="D16" s="102"/>
      <c r="E16" s="103"/>
      <c r="F16" s="103"/>
      <c r="G16" s="103"/>
      <c r="H16" s="103"/>
      <c r="I16" s="103"/>
      <c r="J16" s="103"/>
      <c r="K16" s="206"/>
      <c r="L16" s="207"/>
      <c r="M16" s="207"/>
      <c r="N16" s="206"/>
      <c r="O16" s="207"/>
      <c r="P16" s="208"/>
      <c r="Q16" s="59"/>
    </row>
    <row r="17" spans="2:19" ht="12" thickBot="1" x14ac:dyDescent="0.3">
      <c r="B17" s="57"/>
      <c r="C17" s="134">
        <f>'LRMC - Linear'!C16</f>
        <v>1</v>
      </c>
      <c r="D17" s="120" t="str">
        <f>'LRMC - Linear'!D16</f>
        <v>Existing spare capacity</v>
      </c>
      <c r="E17" s="127">
        <f>'LRMC - Linear'!M16</f>
        <v>0</v>
      </c>
      <c r="F17" s="109">
        <f>'LRMC - Linear'!H16</f>
        <v>0</v>
      </c>
      <c r="G17" s="110">
        <v>0</v>
      </c>
      <c r="H17" s="131">
        <f>'LRMC - Linear'!J16</f>
        <v>18.199249999999999</v>
      </c>
      <c r="I17" s="109">
        <f>'LRMC - Linear'!I16</f>
        <v>72797</v>
      </c>
      <c r="J17" s="125">
        <f>I17</f>
        <v>72797</v>
      </c>
      <c r="K17" s="192">
        <f t="shared" ref="K17:K41" si="0">IFERROR((1+DiscountRate)^-(G17),"")</f>
        <v>1</v>
      </c>
      <c r="L17" s="112">
        <f>IFERROR('LRMC - Linear'!K16*K17,"")</f>
        <v>0</v>
      </c>
      <c r="M17" s="112">
        <f>IF(D17="","",SUM($L$17:L17))</f>
        <v>0</v>
      </c>
      <c r="N17" s="193">
        <f>IFERROR('LRMC - Linear'!L16*K17,"")</f>
        <v>868527.53759581537</v>
      </c>
      <c r="O17" s="125">
        <f>N17</f>
        <v>868527.53759581537</v>
      </c>
      <c r="P17" s="135">
        <f t="shared" ref="P17:P41" si="1">IFERROR(M17/O17,"")</f>
        <v>0</v>
      </c>
      <c r="Q17" s="59"/>
      <c r="R17" s="87"/>
      <c r="S17" s="87"/>
    </row>
    <row r="18" spans="2:19" ht="12" thickTop="1" x14ac:dyDescent="0.25">
      <c r="B18" s="57"/>
      <c r="C18" s="120">
        <f>'LRMC - Linear'!C17</f>
        <v>2</v>
      </c>
      <c r="D18" s="120" t="str">
        <f>'LRMC - Linear'!D17</f>
        <v>desalination 1</v>
      </c>
      <c r="E18" s="127">
        <f>'LRMC - Linear'!M17</f>
        <v>2.9177764670669148</v>
      </c>
      <c r="F18" s="109">
        <f>'LRMC - Linear'!H17</f>
        <v>3</v>
      </c>
      <c r="G18" s="113">
        <f>IFERROR(H17-F18,"")</f>
        <v>15.199249999999999</v>
      </c>
      <c r="H18" s="132">
        <f>IFERROR('LRMC - Linear'!J17+H17,"")</f>
        <v>36.949249999999999</v>
      </c>
      <c r="I18" s="109">
        <f>'LRMC - Linear'!I17</f>
        <v>75000</v>
      </c>
      <c r="J18" s="126">
        <f>IF(D18="","",SUM($I$18:I18))</f>
        <v>75000</v>
      </c>
      <c r="K18" s="192">
        <f t="shared" si="0"/>
        <v>0.44317989770973432</v>
      </c>
      <c r="L18" s="112">
        <f>IFERROR('LRMC - Linear'!K17*K18,"")</f>
        <v>973288.74373322516</v>
      </c>
      <c r="M18" s="112">
        <f>IF(D18="","",SUM($L$17:L18))</f>
        <v>973288.74373322516</v>
      </c>
      <c r="N18" s="193">
        <f>IFERROR('LRMC - Linear'!L17*K18,"")</f>
        <v>333572.07267889864</v>
      </c>
      <c r="O18" s="126">
        <f>IF(D18="","",SUM($N$18:N18))</f>
        <v>333572.07267889864</v>
      </c>
      <c r="P18" s="135">
        <f t="shared" si="1"/>
        <v>2.9177764670669153</v>
      </c>
      <c r="Q18" s="59"/>
      <c r="R18" s="87"/>
      <c r="S18" s="87"/>
    </row>
    <row r="19" spans="2:19" x14ac:dyDescent="0.25">
      <c r="B19" s="57"/>
      <c r="C19" s="120">
        <f>'LRMC - Linear'!C18</f>
        <v>3</v>
      </c>
      <c r="D19" s="120" t="str">
        <f>'LRMC - Linear'!D18</f>
        <v>augmentation 1</v>
      </c>
      <c r="E19" s="127">
        <f>'LRMC - Linear'!M18</f>
        <v>0.70441315870534349</v>
      </c>
      <c r="F19" s="109">
        <f>'LRMC - Linear'!H18</f>
        <v>5</v>
      </c>
      <c r="G19" s="113">
        <f t="shared" ref="G19:G41" si="2">IFERROR(H18-F19,"")</f>
        <v>31.949249999999999</v>
      </c>
      <c r="H19" s="128">
        <f>IFERROR('LRMC - Linear'!J18+H18,"")</f>
        <v>40.699249999999999</v>
      </c>
      <c r="I19" s="109">
        <f>'LRMC - Linear'!I18</f>
        <v>15000</v>
      </c>
      <c r="J19" s="112">
        <f>IF(D19="","",SUM($I$18:I19))</f>
        <v>90000</v>
      </c>
      <c r="K19" s="192">
        <f t="shared" si="0"/>
        <v>0.18075959268738989</v>
      </c>
      <c r="L19" s="112">
        <f>IFERROR('LRMC - Linear'!K18*K19,"")</f>
        <v>24722.95067420106</v>
      </c>
      <c r="M19" s="112">
        <f>IF(D19="","",SUM($L$17:L19))</f>
        <v>998011.69440742617</v>
      </c>
      <c r="N19" s="193">
        <f>IFERROR('LRMC - Linear'!L18*K19,"")</f>
        <v>35097.230039881593</v>
      </c>
      <c r="O19" s="112">
        <f>IF(D19="","",SUM($N$18:N19))</f>
        <v>368669.30271878024</v>
      </c>
      <c r="P19" s="135">
        <f t="shared" si="1"/>
        <v>2.7070648059046736</v>
      </c>
      <c r="Q19" s="59"/>
      <c r="R19" s="87"/>
      <c r="S19" s="87"/>
    </row>
    <row r="20" spans="2:19" x14ac:dyDescent="0.25">
      <c r="B20" s="57"/>
      <c r="C20" s="120">
        <f>'LRMC - Linear'!C19</f>
        <v>4</v>
      </c>
      <c r="D20" s="120" t="str">
        <f>'LRMC - Linear'!D19</f>
        <v>augmentation 2</v>
      </c>
      <c r="E20" s="127">
        <f>'LRMC - Linear'!M19</f>
        <v>1.3899968487224466</v>
      </c>
      <c r="F20" s="109">
        <f>'LRMC - Linear'!H19</f>
        <v>5</v>
      </c>
      <c r="G20" s="113">
        <f t="shared" si="2"/>
        <v>35.699249999999999</v>
      </c>
      <c r="H20" s="128">
        <f>IFERROR('LRMC - Linear'!J19+H19,"")</f>
        <v>50.699249999999999</v>
      </c>
      <c r="I20" s="109">
        <f>'LRMC - Linear'!I19</f>
        <v>40000</v>
      </c>
      <c r="J20" s="112">
        <f>IF(D20="","",SUM($I$18:I20))</f>
        <v>130000</v>
      </c>
      <c r="K20" s="192">
        <f t="shared" si="0"/>
        <v>0.14787836166995588</v>
      </c>
      <c r="L20" s="112">
        <f>IFERROR('LRMC - Linear'!K19*K20,"")</f>
        <v>90957.912454147066</v>
      </c>
      <c r="M20" s="112">
        <f>IF(D20="","",SUM($L$17:L20))</f>
        <v>1088969.6068615732</v>
      </c>
      <c r="N20" s="193">
        <f>IFERROR('LRMC - Linear'!L19*K20,"")</f>
        <v>65437.495443063031</v>
      </c>
      <c r="O20" s="112">
        <f>IF(D20="","",SUM($N$18:N20))</f>
        <v>434106.79816184327</v>
      </c>
      <c r="P20" s="135">
        <f t="shared" si="1"/>
        <v>2.5085292639337675</v>
      </c>
      <c r="Q20" s="59"/>
      <c r="R20" s="87"/>
      <c r="S20" s="87"/>
    </row>
    <row r="21" spans="2:19" x14ac:dyDescent="0.25">
      <c r="B21" s="57"/>
      <c r="C21" s="120">
        <f>'LRMC - Linear'!C20</f>
        <v>5</v>
      </c>
      <c r="D21" s="120" t="str">
        <f>'LRMC - Linear'!D20</f>
        <v>augmentation 3</v>
      </c>
      <c r="E21" s="127">
        <f>'LRMC - Linear'!M20</f>
        <v>2.2393377851911724</v>
      </c>
      <c r="F21" s="109">
        <f>'LRMC - Linear'!H20</f>
        <v>7</v>
      </c>
      <c r="G21" s="113">
        <f t="shared" si="2"/>
        <v>43.699249999999999</v>
      </c>
      <c r="H21" s="128">
        <f>IFERROR('LRMC - Linear'!J20+H20,"")</f>
        <v>54.949249999999999</v>
      </c>
      <c r="I21" s="109">
        <f>'LRMC - Linear'!I20</f>
        <v>17000</v>
      </c>
      <c r="J21" s="112">
        <f>IF(D21="","",SUM($I$18:I21))</f>
        <v>147000</v>
      </c>
      <c r="K21" s="192">
        <f t="shared" si="0"/>
        <v>9.6357373460290427E-2</v>
      </c>
      <c r="L21" s="112">
        <f>IFERROR('LRMC - Linear'!K20*K21,"")</f>
        <v>42113.662388503588</v>
      </c>
      <c r="M21" s="112">
        <f>IF(D21="","",SUM($L$17:L21))</f>
        <v>1131083.2692500767</v>
      </c>
      <c r="N21" s="193">
        <f>IFERROR('LRMC - Linear'!L20*K21,"")</f>
        <v>18806.301875046662</v>
      </c>
      <c r="O21" s="112">
        <f>IF(D21="","",SUM($N$18:N21))</f>
        <v>452913.10003688995</v>
      </c>
      <c r="P21" s="135">
        <f t="shared" si="1"/>
        <v>2.4973516313790647</v>
      </c>
      <c r="Q21" s="59"/>
      <c r="R21" s="87"/>
      <c r="S21" s="87"/>
    </row>
    <row r="22" spans="2:19" x14ac:dyDescent="0.25">
      <c r="B22" s="57"/>
      <c r="C22" s="120">
        <f>'LRMC - Linear'!C21</f>
        <v>6</v>
      </c>
      <c r="D22" s="120" t="str">
        <f>'LRMC - Linear'!D21</f>
        <v>augmentation 4</v>
      </c>
      <c r="E22" s="127">
        <f>'LRMC - Linear'!M21</f>
        <v>5.9701488344746592</v>
      </c>
      <c r="F22" s="109">
        <f>'LRMC - Linear'!H21</f>
        <v>5</v>
      </c>
      <c r="G22" s="113">
        <f t="shared" si="2"/>
        <v>49.949249999999999</v>
      </c>
      <c r="H22" s="128">
        <f>IFERROR('LRMC - Linear'!J21+H21,"")</f>
        <v>62.949249999999999</v>
      </c>
      <c r="I22" s="109">
        <f>'LRMC - Linear'!I21</f>
        <v>32000</v>
      </c>
      <c r="J22" s="112">
        <f>IF(D22="","",SUM($I$18:I22))</f>
        <v>179000</v>
      </c>
      <c r="K22" s="192">
        <f t="shared" si="0"/>
        <v>6.8953621505133414E-2</v>
      </c>
      <c r="L22" s="112">
        <f>IFERROR('LRMC - Linear'!K21*K22,"")</f>
        <v>153089.9096231068</v>
      </c>
      <c r="M22" s="112">
        <f>IF(D22="","",SUM($L$17:L22))</f>
        <v>1284173.1788731834</v>
      </c>
      <c r="N22" s="193">
        <f>IFERROR('LRMC - Linear'!L21*K22,"")</f>
        <v>25642.561662631961</v>
      </c>
      <c r="O22" s="112">
        <f>IF(D22="","",SUM($N$18:N22))</f>
        <v>478555.66169952194</v>
      </c>
      <c r="P22" s="135">
        <f t="shared" si="1"/>
        <v>2.68343534859169</v>
      </c>
      <c r="Q22" s="59"/>
      <c r="R22" s="87"/>
      <c r="S22" s="87"/>
    </row>
    <row r="23" spans="2:19" x14ac:dyDescent="0.25">
      <c r="B23" s="57"/>
      <c r="C23" s="120">
        <f>'LRMC - Linear'!C22</f>
        <v>7</v>
      </c>
      <c r="D23" s="120" t="str">
        <f>'LRMC - Linear'!D22</f>
        <v>augmentation 5</v>
      </c>
      <c r="E23" s="127">
        <f>'LRMC - Linear'!M22</f>
        <v>5.9701488344746592</v>
      </c>
      <c r="F23" s="109">
        <f>'LRMC - Linear'!H22</f>
        <v>5</v>
      </c>
      <c r="G23" s="113">
        <f t="shared" si="2"/>
        <v>57.949249999999999</v>
      </c>
      <c r="H23" s="128">
        <f>IFERROR('LRMC - Linear'!J22+H22,"")</f>
        <v>70.949250000000006</v>
      </c>
      <c r="I23" s="109">
        <f>'LRMC - Linear'!I22</f>
        <v>32000</v>
      </c>
      <c r="J23" s="112">
        <f>IF(D23="","",SUM($I$18:I23))</f>
        <v>211000</v>
      </c>
      <c r="K23" s="192">
        <f t="shared" si="0"/>
        <v>4.4930101901173129E-2</v>
      </c>
      <c r="L23" s="112">
        <f>IFERROR('LRMC - Linear'!K22*K23,"")</f>
        <v>99753.212220992602</v>
      </c>
      <c r="M23" s="112">
        <f>IF(D23="","",SUM($L$17:L23))</f>
        <v>1383926.3910941761</v>
      </c>
      <c r="N23" s="193">
        <f>IFERROR('LRMC - Linear'!L22*K23,"")</f>
        <v>16708.66422039047</v>
      </c>
      <c r="O23" s="112">
        <f>IF(D23="","",SUM($N$18:N23))</f>
        <v>495264.32591991243</v>
      </c>
      <c r="P23" s="135">
        <f t="shared" si="1"/>
        <v>2.794318747920411</v>
      </c>
      <c r="Q23" s="59"/>
      <c r="R23" s="87"/>
      <c r="S23" s="87"/>
    </row>
    <row r="24" spans="2:19" x14ac:dyDescent="0.25">
      <c r="B24" s="57"/>
      <c r="C24" s="120">
        <f>'LRMC - Linear'!C23</f>
        <v>8</v>
      </c>
      <c r="D24" s="120" t="str">
        <f>'LRMC - Linear'!D23</f>
        <v>augmentation 6</v>
      </c>
      <c r="E24" s="127">
        <f>'LRMC - Linear'!M23</f>
        <v>5.9701488344746592</v>
      </c>
      <c r="F24" s="109">
        <f>'LRMC - Linear'!H23</f>
        <v>5</v>
      </c>
      <c r="G24" s="113">
        <f t="shared" si="2"/>
        <v>65.949250000000006</v>
      </c>
      <c r="H24" s="128">
        <f>IFERROR('LRMC - Linear'!J23+H23,"")</f>
        <v>78.949250000000006</v>
      </c>
      <c r="I24" s="109">
        <f>'LRMC - Linear'!I23</f>
        <v>32000</v>
      </c>
      <c r="J24" s="112">
        <f>IF(D24="","",SUM($I$18:I24))</f>
        <v>243000</v>
      </c>
      <c r="K24" s="192">
        <f t="shared" si="0"/>
        <v>2.927640365777617E-2</v>
      </c>
      <c r="L24" s="112">
        <f>IFERROR('LRMC - Linear'!K23*K24,"")</f>
        <v>64999.080428645502</v>
      </c>
      <c r="M24" s="112">
        <f>IF(D24="","",SUM($L$17:L24))</f>
        <v>1448925.4715228216</v>
      </c>
      <c r="N24" s="193">
        <f>IFERROR('LRMC - Linear'!L23*K24,"")</f>
        <v>10887.34673636743</v>
      </c>
      <c r="O24" s="112">
        <f>IF(D24="","",SUM($N$18:N24))</f>
        <v>506151.67265627987</v>
      </c>
      <c r="P24" s="135">
        <f t="shared" si="1"/>
        <v>2.8626310052851798</v>
      </c>
      <c r="Q24" s="59"/>
      <c r="R24" s="87"/>
      <c r="S24" s="87"/>
    </row>
    <row r="25" spans="2:19" x14ac:dyDescent="0.25">
      <c r="B25" s="57"/>
      <c r="C25" s="120">
        <f>'LRMC - Linear'!C24</f>
        <v>9</v>
      </c>
      <c r="D25" s="120" t="str">
        <f>'LRMC - Linear'!D24</f>
        <v/>
      </c>
      <c r="E25" s="127" t="str">
        <f>'LRMC - Linear'!M24</f>
        <v/>
      </c>
      <c r="F25" s="109" t="str">
        <f>'LRMC - Linear'!H24</f>
        <v/>
      </c>
      <c r="G25" s="113" t="str">
        <f t="shared" si="2"/>
        <v/>
      </c>
      <c r="H25" s="128" t="str">
        <f>IFERROR('LRMC - Linear'!J24+H24,"")</f>
        <v/>
      </c>
      <c r="I25" s="109" t="str">
        <f>'LRMC - Linear'!I24</f>
        <v/>
      </c>
      <c r="J25" s="112" t="str">
        <f>IF(D25="","",SUM($I$18:I25))</f>
        <v/>
      </c>
      <c r="K25" s="192" t="str">
        <f t="shared" si="0"/>
        <v/>
      </c>
      <c r="L25" s="112" t="str">
        <f>IFERROR('LRMC - Linear'!K24*K25,"")</f>
        <v/>
      </c>
      <c r="M25" s="112" t="str">
        <f>IF(D25="","",SUM($L$17:L25))</f>
        <v/>
      </c>
      <c r="N25" s="193" t="str">
        <f>IFERROR('LRMC - Linear'!L24*K25,"")</f>
        <v/>
      </c>
      <c r="O25" s="112" t="str">
        <f>IF(D25="","",SUM($N$18:N25))</f>
        <v/>
      </c>
      <c r="P25" s="135" t="str">
        <f t="shared" si="1"/>
        <v/>
      </c>
      <c r="Q25" s="59"/>
      <c r="R25" s="87"/>
      <c r="S25" s="87"/>
    </row>
    <row r="26" spans="2:19" x14ac:dyDescent="0.25">
      <c r="B26" s="57"/>
      <c r="C26" s="120">
        <f>'LRMC - Linear'!C25</f>
        <v>10</v>
      </c>
      <c r="D26" s="120" t="str">
        <f>'LRMC - Linear'!D25</f>
        <v/>
      </c>
      <c r="E26" s="127" t="str">
        <f>'LRMC - Linear'!M25</f>
        <v/>
      </c>
      <c r="F26" s="109" t="str">
        <f>'LRMC - Linear'!H25</f>
        <v/>
      </c>
      <c r="G26" s="113" t="str">
        <f t="shared" si="2"/>
        <v/>
      </c>
      <c r="H26" s="128" t="str">
        <f>IFERROR('LRMC - Linear'!J25+H25,"")</f>
        <v/>
      </c>
      <c r="I26" s="109" t="str">
        <f>'LRMC - Linear'!I25</f>
        <v/>
      </c>
      <c r="J26" s="112" t="str">
        <f>IF(D26="","",SUM($I$18:I26))</f>
        <v/>
      </c>
      <c r="K26" s="192" t="str">
        <f t="shared" si="0"/>
        <v/>
      </c>
      <c r="L26" s="112" t="str">
        <f>IFERROR('LRMC - Linear'!K25*K26,"")</f>
        <v/>
      </c>
      <c r="M26" s="112" t="str">
        <f>IF(D26="","",SUM($L$17:L26))</f>
        <v/>
      </c>
      <c r="N26" s="193" t="str">
        <f>IFERROR('LRMC - Linear'!L25*K26,"")</f>
        <v/>
      </c>
      <c r="O26" s="112" t="str">
        <f>IF(D26="","",SUM($N$18:N26))</f>
        <v/>
      </c>
      <c r="P26" s="135" t="str">
        <f t="shared" si="1"/>
        <v/>
      </c>
      <c r="Q26" s="59"/>
      <c r="R26" s="87"/>
      <c r="S26" s="87"/>
    </row>
    <row r="27" spans="2:19" x14ac:dyDescent="0.25">
      <c r="B27" s="57"/>
      <c r="C27" s="120">
        <f>'LRMC - Linear'!C26</f>
        <v>11</v>
      </c>
      <c r="D27" s="120" t="str">
        <f>'LRMC - Linear'!D26</f>
        <v/>
      </c>
      <c r="E27" s="127" t="str">
        <f>'LRMC - Linear'!M26</f>
        <v/>
      </c>
      <c r="F27" s="109" t="str">
        <f>'LRMC - Linear'!H26</f>
        <v/>
      </c>
      <c r="G27" s="113" t="str">
        <f t="shared" si="2"/>
        <v/>
      </c>
      <c r="H27" s="128" t="str">
        <f>IFERROR('LRMC - Linear'!J26+H26,"")</f>
        <v/>
      </c>
      <c r="I27" s="109" t="str">
        <f>'LRMC - Linear'!I26</f>
        <v/>
      </c>
      <c r="J27" s="112" t="str">
        <f>IF(D27="","",SUM($I$18:I27))</f>
        <v/>
      </c>
      <c r="K27" s="192" t="str">
        <f t="shared" si="0"/>
        <v/>
      </c>
      <c r="L27" s="112" t="str">
        <f>IFERROR('LRMC - Linear'!K26*K27,"")</f>
        <v/>
      </c>
      <c r="M27" s="112" t="str">
        <f>IF(D27="","",SUM($L$17:L27))</f>
        <v/>
      </c>
      <c r="N27" s="193" t="str">
        <f>IFERROR('LRMC - Linear'!L26*K27,"")</f>
        <v/>
      </c>
      <c r="O27" s="112" t="str">
        <f>IF(D27="","",SUM($N$18:N27))</f>
        <v/>
      </c>
      <c r="P27" s="135" t="str">
        <f t="shared" si="1"/>
        <v/>
      </c>
      <c r="Q27" s="59"/>
      <c r="R27" s="87"/>
      <c r="S27" s="87"/>
    </row>
    <row r="28" spans="2:19" x14ac:dyDescent="0.25">
      <c r="B28" s="57"/>
      <c r="C28" s="120">
        <f>'LRMC - Linear'!C27</f>
        <v>12</v>
      </c>
      <c r="D28" s="120" t="str">
        <f>'LRMC - Linear'!D27</f>
        <v/>
      </c>
      <c r="E28" s="127" t="str">
        <f>'LRMC - Linear'!M27</f>
        <v/>
      </c>
      <c r="F28" s="109" t="str">
        <f>'LRMC - Linear'!H27</f>
        <v/>
      </c>
      <c r="G28" s="113" t="str">
        <f t="shared" si="2"/>
        <v/>
      </c>
      <c r="H28" s="128" t="str">
        <f>IFERROR('LRMC - Linear'!J27+H27,"")</f>
        <v/>
      </c>
      <c r="I28" s="109" t="str">
        <f>'LRMC - Linear'!I27</f>
        <v/>
      </c>
      <c r="J28" s="112" t="str">
        <f>IF(D28="","",SUM($I$18:I28))</f>
        <v/>
      </c>
      <c r="K28" s="192" t="str">
        <f t="shared" si="0"/>
        <v/>
      </c>
      <c r="L28" s="112" t="str">
        <f>IFERROR('LRMC - Linear'!K27*K28,"")</f>
        <v/>
      </c>
      <c r="M28" s="112" t="str">
        <f>IF(D28="","",SUM($L$17:L28))</f>
        <v/>
      </c>
      <c r="N28" s="193" t="str">
        <f>IFERROR('LRMC - Linear'!L27*K28,"")</f>
        <v/>
      </c>
      <c r="O28" s="112" t="str">
        <f>IF(D28="","",SUM($N$18:N28))</f>
        <v/>
      </c>
      <c r="P28" s="135" t="str">
        <f t="shared" si="1"/>
        <v/>
      </c>
      <c r="Q28" s="59"/>
      <c r="R28" s="87"/>
      <c r="S28" s="87"/>
    </row>
    <row r="29" spans="2:19" x14ac:dyDescent="0.25">
      <c r="B29" s="57"/>
      <c r="C29" s="120">
        <f>'LRMC - Linear'!C28</f>
        <v>13</v>
      </c>
      <c r="D29" s="120" t="str">
        <f>'LRMC - Linear'!D28</f>
        <v/>
      </c>
      <c r="E29" s="127" t="str">
        <f>'LRMC - Linear'!M28</f>
        <v/>
      </c>
      <c r="F29" s="109" t="str">
        <f>'LRMC - Linear'!H28</f>
        <v/>
      </c>
      <c r="G29" s="113" t="str">
        <f t="shared" si="2"/>
        <v/>
      </c>
      <c r="H29" s="128" t="str">
        <f>IFERROR('LRMC - Linear'!J28+H28,"")</f>
        <v/>
      </c>
      <c r="I29" s="109" t="str">
        <f>'LRMC - Linear'!I28</f>
        <v/>
      </c>
      <c r="J29" s="112" t="str">
        <f>IF(D29="","",SUM($I$18:I29))</f>
        <v/>
      </c>
      <c r="K29" s="192" t="str">
        <f t="shared" si="0"/>
        <v/>
      </c>
      <c r="L29" s="112" t="str">
        <f>IFERROR('LRMC - Linear'!K28*K29,"")</f>
        <v/>
      </c>
      <c r="M29" s="112" t="str">
        <f>IF(D29="","",SUM($L$17:L29))</f>
        <v/>
      </c>
      <c r="N29" s="193" t="str">
        <f>IFERROR('LRMC - Linear'!L28*K29,"")</f>
        <v/>
      </c>
      <c r="O29" s="112" t="str">
        <f>IF(D29="","",SUM($N$18:N29))</f>
        <v/>
      </c>
      <c r="P29" s="135" t="str">
        <f t="shared" si="1"/>
        <v/>
      </c>
      <c r="Q29" s="59"/>
      <c r="R29" s="87"/>
      <c r="S29" s="87"/>
    </row>
    <row r="30" spans="2:19" x14ac:dyDescent="0.25">
      <c r="B30" s="57"/>
      <c r="C30" s="120">
        <f>'LRMC - Linear'!C29</f>
        <v>14</v>
      </c>
      <c r="D30" s="120" t="str">
        <f>'LRMC - Linear'!D29</f>
        <v/>
      </c>
      <c r="E30" s="127" t="str">
        <f>'LRMC - Linear'!M29</f>
        <v/>
      </c>
      <c r="F30" s="109" t="str">
        <f>'LRMC - Linear'!H29</f>
        <v/>
      </c>
      <c r="G30" s="113" t="str">
        <f t="shared" si="2"/>
        <v/>
      </c>
      <c r="H30" s="128" t="str">
        <f>IFERROR('LRMC - Linear'!J29+H29,"")</f>
        <v/>
      </c>
      <c r="I30" s="109" t="str">
        <f>'LRMC - Linear'!I29</f>
        <v/>
      </c>
      <c r="J30" s="112" t="str">
        <f>IF(D30="","",SUM($I$18:I30))</f>
        <v/>
      </c>
      <c r="K30" s="192" t="str">
        <f t="shared" si="0"/>
        <v/>
      </c>
      <c r="L30" s="112" t="str">
        <f>IFERROR('LRMC - Linear'!K29*K30,"")</f>
        <v/>
      </c>
      <c r="M30" s="112" t="str">
        <f>IF(D30="","",SUM($L$17:L30))</f>
        <v/>
      </c>
      <c r="N30" s="193" t="str">
        <f>IFERROR('LRMC - Linear'!L29*K30,"")</f>
        <v/>
      </c>
      <c r="O30" s="112" t="str">
        <f>IF(D30="","",SUM($N$18:N30))</f>
        <v/>
      </c>
      <c r="P30" s="135" t="str">
        <f t="shared" si="1"/>
        <v/>
      </c>
      <c r="Q30" s="59"/>
      <c r="R30" s="87"/>
      <c r="S30" s="87"/>
    </row>
    <row r="31" spans="2:19" x14ac:dyDescent="0.25">
      <c r="B31" s="57"/>
      <c r="C31" s="120">
        <f>'LRMC - Linear'!C30</f>
        <v>15</v>
      </c>
      <c r="D31" s="120" t="str">
        <f>'LRMC - Linear'!D30</f>
        <v/>
      </c>
      <c r="E31" s="127" t="str">
        <f>'LRMC - Linear'!M30</f>
        <v/>
      </c>
      <c r="F31" s="109" t="str">
        <f>'LRMC - Linear'!H30</f>
        <v/>
      </c>
      <c r="G31" s="113" t="str">
        <f t="shared" si="2"/>
        <v/>
      </c>
      <c r="H31" s="128" t="str">
        <f>IFERROR('LRMC - Linear'!J30+H30,"")</f>
        <v/>
      </c>
      <c r="I31" s="109" t="str">
        <f>'LRMC - Linear'!I30</f>
        <v/>
      </c>
      <c r="J31" s="112" t="str">
        <f>IF(D31="","",SUM($I$18:I31))</f>
        <v/>
      </c>
      <c r="K31" s="192" t="str">
        <f t="shared" si="0"/>
        <v/>
      </c>
      <c r="L31" s="112" t="str">
        <f>IFERROR('LRMC - Linear'!K30*K31,"")</f>
        <v/>
      </c>
      <c r="M31" s="112" t="str">
        <f>IF(D31="","",SUM($L$17:L31))</f>
        <v/>
      </c>
      <c r="N31" s="193" t="str">
        <f>IFERROR('LRMC - Linear'!L30*K31,"")</f>
        <v/>
      </c>
      <c r="O31" s="112" t="str">
        <f>IF(D31="","",SUM($N$18:N31))</f>
        <v/>
      </c>
      <c r="P31" s="135" t="str">
        <f t="shared" si="1"/>
        <v/>
      </c>
      <c r="Q31" s="59"/>
      <c r="R31" s="87"/>
      <c r="S31" s="87"/>
    </row>
    <row r="32" spans="2:19" x14ac:dyDescent="0.25">
      <c r="B32" s="57"/>
      <c r="C32" s="120">
        <f>'LRMC - Linear'!C31</f>
        <v>16</v>
      </c>
      <c r="D32" s="120" t="str">
        <f>'LRMC - Linear'!D31</f>
        <v/>
      </c>
      <c r="E32" s="127" t="str">
        <f>'LRMC - Linear'!M31</f>
        <v/>
      </c>
      <c r="F32" s="109" t="str">
        <f>'LRMC - Linear'!H31</f>
        <v/>
      </c>
      <c r="G32" s="113" t="str">
        <f t="shared" si="2"/>
        <v/>
      </c>
      <c r="H32" s="128" t="str">
        <f>IFERROR('LRMC - Linear'!J31+H31,"")</f>
        <v/>
      </c>
      <c r="I32" s="109" t="str">
        <f>'LRMC - Linear'!I31</f>
        <v/>
      </c>
      <c r="J32" s="112" t="str">
        <f>IF(D32="","",SUM($I$18:I32))</f>
        <v/>
      </c>
      <c r="K32" s="192" t="str">
        <f t="shared" si="0"/>
        <v/>
      </c>
      <c r="L32" s="112" t="str">
        <f>IFERROR('LRMC - Linear'!K31*K32,"")</f>
        <v/>
      </c>
      <c r="M32" s="112" t="str">
        <f>IF(D32="","",SUM($L$17:L32))</f>
        <v/>
      </c>
      <c r="N32" s="193" t="str">
        <f>IFERROR('LRMC - Linear'!L31*K32,"")</f>
        <v/>
      </c>
      <c r="O32" s="112" t="str">
        <f>IF(D32="","",SUM($N$18:N32))</f>
        <v/>
      </c>
      <c r="P32" s="135" t="str">
        <f t="shared" si="1"/>
        <v/>
      </c>
      <c r="Q32" s="59"/>
      <c r="R32" s="87"/>
      <c r="S32" s="87"/>
    </row>
    <row r="33" spans="2:19" x14ac:dyDescent="0.25">
      <c r="B33" s="57"/>
      <c r="C33" s="120">
        <f>'LRMC - Linear'!C32</f>
        <v>17</v>
      </c>
      <c r="D33" s="120" t="str">
        <f>'LRMC - Linear'!D32</f>
        <v/>
      </c>
      <c r="E33" s="127" t="str">
        <f>'LRMC - Linear'!M32</f>
        <v/>
      </c>
      <c r="F33" s="109" t="str">
        <f>'LRMC - Linear'!H32</f>
        <v/>
      </c>
      <c r="G33" s="113" t="str">
        <f t="shared" si="2"/>
        <v/>
      </c>
      <c r="H33" s="128" t="str">
        <f>IFERROR('LRMC - Linear'!J32+H32,"")</f>
        <v/>
      </c>
      <c r="I33" s="109" t="str">
        <f>'LRMC - Linear'!I32</f>
        <v/>
      </c>
      <c r="J33" s="112" t="str">
        <f>IF(D33="","",SUM($I$18:I33))</f>
        <v/>
      </c>
      <c r="K33" s="192" t="str">
        <f t="shared" si="0"/>
        <v/>
      </c>
      <c r="L33" s="112" t="str">
        <f>IFERROR('LRMC - Linear'!K32*K33,"")</f>
        <v/>
      </c>
      <c r="M33" s="112" t="str">
        <f>IF(D33="","",SUM($L$17:L33))</f>
        <v/>
      </c>
      <c r="N33" s="193" t="str">
        <f>IFERROR('LRMC - Linear'!L32*K33,"")</f>
        <v/>
      </c>
      <c r="O33" s="112" t="str">
        <f>IF(D33="","",SUM($N$18:N33))</f>
        <v/>
      </c>
      <c r="P33" s="135" t="str">
        <f t="shared" si="1"/>
        <v/>
      </c>
      <c r="Q33" s="59"/>
      <c r="R33" s="87"/>
      <c r="S33" s="87"/>
    </row>
    <row r="34" spans="2:19" x14ac:dyDescent="0.25">
      <c r="B34" s="57"/>
      <c r="C34" s="120">
        <f>'LRMC - Linear'!C33</f>
        <v>18</v>
      </c>
      <c r="D34" s="120" t="str">
        <f>'LRMC - Linear'!D33</f>
        <v/>
      </c>
      <c r="E34" s="127" t="str">
        <f>'LRMC - Linear'!M33</f>
        <v/>
      </c>
      <c r="F34" s="109" t="str">
        <f>'LRMC - Linear'!H33</f>
        <v/>
      </c>
      <c r="G34" s="113" t="str">
        <f t="shared" si="2"/>
        <v/>
      </c>
      <c r="H34" s="128" t="str">
        <f>IFERROR('LRMC - Linear'!J33+H33,"")</f>
        <v/>
      </c>
      <c r="I34" s="109" t="str">
        <f>'LRMC - Linear'!I33</f>
        <v/>
      </c>
      <c r="J34" s="112" t="str">
        <f>IF(D34="","",SUM($I$18:I34))</f>
        <v/>
      </c>
      <c r="K34" s="192" t="str">
        <f t="shared" si="0"/>
        <v/>
      </c>
      <c r="L34" s="112" t="str">
        <f>IFERROR('LRMC - Linear'!K33*K34,"")</f>
        <v/>
      </c>
      <c r="M34" s="112" t="str">
        <f>IF(D34="","",SUM($L$17:L34))</f>
        <v/>
      </c>
      <c r="N34" s="193" t="str">
        <f>IFERROR('LRMC - Linear'!L33*K34,"")</f>
        <v/>
      </c>
      <c r="O34" s="112" t="str">
        <f>IF(D34="","",SUM($N$18:N34))</f>
        <v/>
      </c>
      <c r="P34" s="135" t="str">
        <f t="shared" si="1"/>
        <v/>
      </c>
      <c r="Q34" s="59"/>
      <c r="R34" s="87"/>
      <c r="S34" s="87"/>
    </row>
    <row r="35" spans="2:19" x14ac:dyDescent="0.25">
      <c r="B35" s="57"/>
      <c r="C35" s="120">
        <f>'LRMC - Linear'!C34</f>
        <v>19</v>
      </c>
      <c r="D35" s="120" t="str">
        <f>'LRMC - Linear'!D34</f>
        <v/>
      </c>
      <c r="E35" s="127" t="str">
        <f>'LRMC - Linear'!M34</f>
        <v/>
      </c>
      <c r="F35" s="109" t="str">
        <f>'LRMC - Linear'!H34</f>
        <v/>
      </c>
      <c r="G35" s="113" t="str">
        <f t="shared" si="2"/>
        <v/>
      </c>
      <c r="H35" s="128" t="str">
        <f>IFERROR('LRMC - Linear'!J34+H34,"")</f>
        <v/>
      </c>
      <c r="I35" s="109" t="str">
        <f>'LRMC - Linear'!I34</f>
        <v/>
      </c>
      <c r="J35" s="112" t="str">
        <f>IF(D35="","",SUM($I$18:I35))</f>
        <v/>
      </c>
      <c r="K35" s="192" t="str">
        <f t="shared" si="0"/>
        <v/>
      </c>
      <c r="L35" s="112" t="str">
        <f>IFERROR('LRMC - Linear'!K34*K35,"")</f>
        <v/>
      </c>
      <c r="M35" s="112" t="str">
        <f>IF(D35="","",SUM($L$17:L35))</f>
        <v/>
      </c>
      <c r="N35" s="193" t="str">
        <f>IFERROR('LRMC - Linear'!L34*K35,"")</f>
        <v/>
      </c>
      <c r="O35" s="112" t="str">
        <f>IF(D35="","",SUM($N$18:N35))</f>
        <v/>
      </c>
      <c r="P35" s="135" t="str">
        <f t="shared" si="1"/>
        <v/>
      </c>
      <c r="Q35" s="59"/>
      <c r="R35" s="87"/>
      <c r="S35" s="87"/>
    </row>
    <row r="36" spans="2:19" x14ac:dyDescent="0.25">
      <c r="B36" s="57"/>
      <c r="C36" s="120">
        <f>'LRMC - Linear'!C35</f>
        <v>20</v>
      </c>
      <c r="D36" s="120" t="str">
        <f>'LRMC - Linear'!D35</f>
        <v/>
      </c>
      <c r="E36" s="127" t="str">
        <f>'LRMC - Linear'!M35</f>
        <v/>
      </c>
      <c r="F36" s="109" t="str">
        <f>'LRMC - Linear'!H35</f>
        <v/>
      </c>
      <c r="G36" s="113" t="str">
        <f t="shared" si="2"/>
        <v/>
      </c>
      <c r="H36" s="128" t="str">
        <f>IFERROR('LRMC - Linear'!J35+H35,"")</f>
        <v/>
      </c>
      <c r="I36" s="109" t="str">
        <f>'LRMC - Linear'!I35</f>
        <v/>
      </c>
      <c r="J36" s="112" t="str">
        <f>IF(D36="","",SUM($I$18:I36))</f>
        <v/>
      </c>
      <c r="K36" s="192" t="str">
        <f t="shared" si="0"/>
        <v/>
      </c>
      <c r="L36" s="112" t="str">
        <f>IFERROR('LRMC - Linear'!K35*K36,"")</f>
        <v/>
      </c>
      <c r="M36" s="112" t="str">
        <f>IF(D36="","",SUM($L$17:L36))</f>
        <v/>
      </c>
      <c r="N36" s="193" t="str">
        <f>IFERROR('LRMC - Linear'!L35*K36,"")</f>
        <v/>
      </c>
      <c r="O36" s="112" t="str">
        <f>IF(D36="","",SUM($N$18:N36))</f>
        <v/>
      </c>
      <c r="P36" s="135" t="str">
        <f t="shared" si="1"/>
        <v/>
      </c>
      <c r="Q36" s="59"/>
      <c r="R36" s="87"/>
      <c r="S36" s="87"/>
    </row>
    <row r="37" spans="2:19" x14ac:dyDescent="0.25">
      <c r="B37" s="57"/>
      <c r="C37" s="120">
        <f>'LRMC - Linear'!C36</f>
        <v>21</v>
      </c>
      <c r="D37" s="120" t="str">
        <f>'LRMC - Linear'!D36</f>
        <v/>
      </c>
      <c r="E37" s="127" t="str">
        <f>'LRMC - Linear'!M36</f>
        <v/>
      </c>
      <c r="F37" s="109" t="str">
        <f>'LRMC - Linear'!H36</f>
        <v/>
      </c>
      <c r="G37" s="113" t="str">
        <f t="shared" si="2"/>
        <v/>
      </c>
      <c r="H37" s="128" t="str">
        <f>IFERROR('LRMC - Linear'!J36+H36,"")</f>
        <v/>
      </c>
      <c r="I37" s="109" t="str">
        <f>'LRMC - Linear'!I36</f>
        <v/>
      </c>
      <c r="J37" s="112" t="str">
        <f>IF(D37="","",SUM($I$18:I37))</f>
        <v/>
      </c>
      <c r="K37" s="192" t="str">
        <f t="shared" si="0"/>
        <v/>
      </c>
      <c r="L37" s="112" t="str">
        <f>IFERROR('LRMC - Linear'!K36*K37,"")</f>
        <v/>
      </c>
      <c r="M37" s="112" t="str">
        <f>IF(D37="","",SUM($L$17:L37))</f>
        <v/>
      </c>
      <c r="N37" s="193" t="str">
        <f>IFERROR('LRMC - Linear'!L36*K37,"")</f>
        <v/>
      </c>
      <c r="O37" s="112" t="str">
        <f>IF(D37="","",SUM($N$18:N37))</f>
        <v/>
      </c>
      <c r="P37" s="135" t="str">
        <f t="shared" si="1"/>
        <v/>
      </c>
      <c r="Q37" s="59"/>
      <c r="R37" s="87"/>
      <c r="S37" s="87"/>
    </row>
    <row r="38" spans="2:19" x14ac:dyDescent="0.25">
      <c r="B38" s="57"/>
      <c r="C38" s="120">
        <f>'LRMC - Linear'!C37</f>
        <v>22</v>
      </c>
      <c r="D38" s="120" t="str">
        <f>'LRMC - Linear'!D37</f>
        <v/>
      </c>
      <c r="E38" s="127" t="str">
        <f>'LRMC - Linear'!M37</f>
        <v/>
      </c>
      <c r="F38" s="109" t="str">
        <f>'LRMC - Linear'!H37</f>
        <v/>
      </c>
      <c r="G38" s="113" t="str">
        <f t="shared" si="2"/>
        <v/>
      </c>
      <c r="H38" s="128" t="str">
        <f>IFERROR('LRMC - Linear'!J37+H37,"")</f>
        <v/>
      </c>
      <c r="I38" s="109" t="str">
        <f>'LRMC - Linear'!I37</f>
        <v/>
      </c>
      <c r="J38" s="112" t="str">
        <f>IF(D38="","",SUM($I$18:I38))</f>
        <v/>
      </c>
      <c r="K38" s="192" t="str">
        <f t="shared" si="0"/>
        <v/>
      </c>
      <c r="L38" s="112" t="str">
        <f>IFERROR('LRMC - Linear'!K37*K38,"")</f>
        <v/>
      </c>
      <c r="M38" s="112" t="str">
        <f>IF(D38="","",SUM($L$17:L38))</f>
        <v/>
      </c>
      <c r="N38" s="193" t="str">
        <f>IFERROR('LRMC - Linear'!L37*K38,"")</f>
        <v/>
      </c>
      <c r="O38" s="112" t="str">
        <f>IF(D38="","",SUM($N$18:N38))</f>
        <v/>
      </c>
      <c r="P38" s="135" t="str">
        <f t="shared" si="1"/>
        <v/>
      </c>
      <c r="Q38" s="59"/>
      <c r="R38" s="87"/>
      <c r="S38" s="87"/>
    </row>
    <row r="39" spans="2:19" x14ac:dyDescent="0.25">
      <c r="B39" s="57"/>
      <c r="C39" s="120">
        <f>'LRMC - Linear'!C38</f>
        <v>23</v>
      </c>
      <c r="D39" s="120" t="str">
        <f>'LRMC - Linear'!D38</f>
        <v/>
      </c>
      <c r="E39" s="127" t="str">
        <f>'LRMC - Linear'!M38</f>
        <v/>
      </c>
      <c r="F39" s="109" t="str">
        <f>'LRMC - Linear'!H38</f>
        <v/>
      </c>
      <c r="G39" s="113" t="str">
        <f t="shared" si="2"/>
        <v/>
      </c>
      <c r="H39" s="128" t="str">
        <f>IFERROR('LRMC - Linear'!J38+H38,"")</f>
        <v/>
      </c>
      <c r="I39" s="109" t="str">
        <f>'LRMC - Linear'!I38</f>
        <v/>
      </c>
      <c r="J39" s="112" t="str">
        <f>IF(D39="","",SUM($I$18:I39))</f>
        <v/>
      </c>
      <c r="K39" s="192" t="str">
        <f t="shared" si="0"/>
        <v/>
      </c>
      <c r="L39" s="112" t="str">
        <f>IFERROR('LRMC - Linear'!K38*K39,"")</f>
        <v/>
      </c>
      <c r="M39" s="112" t="str">
        <f>IF(D39="","",SUM($L$17:L39))</f>
        <v/>
      </c>
      <c r="N39" s="193" t="str">
        <f>IFERROR('LRMC - Linear'!L38*K39,"")</f>
        <v/>
      </c>
      <c r="O39" s="112" t="str">
        <f>IF(D39="","",SUM($N$18:N39))</f>
        <v/>
      </c>
      <c r="P39" s="135" t="str">
        <f t="shared" si="1"/>
        <v/>
      </c>
      <c r="Q39" s="59"/>
      <c r="R39" s="87"/>
      <c r="S39" s="87"/>
    </row>
    <row r="40" spans="2:19" x14ac:dyDescent="0.25">
      <c r="B40" s="57"/>
      <c r="C40" s="120">
        <f>'LRMC - Linear'!C39</f>
        <v>24</v>
      </c>
      <c r="D40" s="120" t="str">
        <f>'LRMC - Linear'!D39</f>
        <v/>
      </c>
      <c r="E40" s="127" t="str">
        <f>'LRMC - Linear'!M39</f>
        <v/>
      </c>
      <c r="F40" s="109" t="str">
        <f>'LRMC - Linear'!H39</f>
        <v/>
      </c>
      <c r="G40" s="113" t="str">
        <f t="shared" si="2"/>
        <v/>
      </c>
      <c r="H40" s="128" t="str">
        <f>IFERROR('LRMC - Linear'!J39+H39,"")</f>
        <v/>
      </c>
      <c r="I40" s="109" t="str">
        <f>'LRMC - Linear'!I39</f>
        <v/>
      </c>
      <c r="J40" s="112" t="str">
        <f>IF(D40="","",SUM($I$18:I40))</f>
        <v/>
      </c>
      <c r="K40" s="192" t="str">
        <f t="shared" si="0"/>
        <v/>
      </c>
      <c r="L40" s="112" t="str">
        <f>IFERROR('LRMC - Linear'!K39*K40,"")</f>
        <v/>
      </c>
      <c r="M40" s="112" t="str">
        <f>IF(D40="","",SUM($L$17:L40))</f>
        <v/>
      </c>
      <c r="N40" s="193" t="str">
        <f>IFERROR('LRMC - Linear'!L39*K40,"")</f>
        <v/>
      </c>
      <c r="O40" s="112" t="str">
        <f>IF(D40="","",SUM($N$18:N40))</f>
        <v/>
      </c>
      <c r="P40" s="135" t="str">
        <f t="shared" si="1"/>
        <v/>
      </c>
      <c r="Q40" s="59"/>
      <c r="R40" s="87"/>
      <c r="S40" s="87"/>
    </row>
    <row r="41" spans="2:19" x14ac:dyDescent="0.25">
      <c r="B41" s="57"/>
      <c r="C41" s="121">
        <f>'LRMC - Linear'!C40</f>
        <v>25</v>
      </c>
      <c r="D41" s="121" t="str">
        <f>'LRMC - Linear'!D40</f>
        <v/>
      </c>
      <c r="E41" s="130" t="str">
        <f>'LRMC - Linear'!M40</f>
        <v/>
      </c>
      <c r="F41" s="114" t="str">
        <f>'LRMC - Linear'!H40</f>
        <v/>
      </c>
      <c r="G41" s="115" t="str">
        <f t="shared" si="2"/>
        <v/>
      </c>
      <c r="H41" s="129" t="str">
        <f>IFERROR('LRMC - Linear'!J40+H40,"")</f>
        <v/>
      </c>
      <c r="I41" s="114" t="str">
        <f>'LRMC - Linear'!I40</f>
        <v/>
      </c>
      <c r="J41" s="117" t="str">
        <f>IF(D41="","",SUM($I$18:I41))</f>
        <v/>
      </c>
      <c r="K41" s="192" t="str">
        <f t="shared" si="0"/>
        <v/>
      </c>
      <c r="L41" s="117" t="str">
        <f>IFERROR('LRMC - Linear'!K40*K41,"")</f>
        <v/>
      </c>
      <c r="M41" s="117" t="str">
        <f>IF(D41="","",SUM($L$17:L41))</f>
        <v/>
      </c>
      <c r="N41" s="193" t="str">
        <f>IFERROR('LRMC - Linear'!L40*K41,"")</f>
        <v/>
      </c>
      <c r="O41" s="117" t="str">
        <f>IF(D41="","",SUM($N$18:N41))</f>
        <v/>
      </c>
      <c r="P41" s="136" t="str">
        <f t="shared" si="1"/>
        <v/>
      </c>
      <c r="Q41" s="59"/>
      <c r="R41" s="87"/>
      <c r="S41" s="87"/>
    </row>
    <row r="42" spans="2:19" x14ac:dyDescent="0.25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4"/>
      <c r="S42" s="87"/>
    </row>
    <row r="43" spans="2:19" x14ac:dyDescent="0.25">
      <c r="S43" s="87"/>
    </row>
    <row r="44" spans="2:19" x14ac:dyDescent="0.25">
      <c r="S44" s="87"/>
    </row>
    <row r="45" spans="2:19" x14ac:dyDescent="0.25">
      <c r="S45" s="87"/>
    </row>
    <row r="46" spans="2:19" ht="15.5" x14ac:dyDescent="0.35">
      <c r="C46" s="46" t="str">
        <f>C8</f>
        <v>Table 2: Turvey perturbation LRMC estimate ($2022-23 for $ value inputs)</v>
      </c>
      <c r="I46" s="122" t="s">
        <v>65</v>
      </c>
      <c r="J46" s="158">
        <f>TurveyShockFactor</f>
        <v>0.2</v>
      </c>
      <c r="L46" s="46"/>
      <c r="S46" s="87"/>
    </row>
    <row r="47" spans="2:19" x14ac:dyDescent="0.25">
      <c r="B47" s="54"/>
      <c r="C47" s="55"/>
      <c r="D47" s="55"/>
      <c r="E47" s="55"/>
      <c r="F47" s="55"/>
      <c r="G47" s="55"/>
      <c r="H47" s="55"/>
      <c r="I47" s="55"/>
      <c r="J47" s="55"/>
      <c r="K47" s="194"/>
      <c r="L47" s="55"/>
      <c r="M47" s="55"/>
      <c r="N47" s="194"/>
      <c r="O47" s="55"/>
      <c r="P47" s="55"/>
      <c r="Q47" s="56"/>
      <c r="S47" s="87"/>
    </row>
    <row r="48" spans="2:19" x14ac:dyDescent="0.25">
      <c r="B48" s="57"/>
      <c r="C48" s="58"/>
      <c r="D48" s="102" t="s">
        <v>45</v>
      </c>
      <c r="E48" s="102" t="s">
        <v>50</v>
      </c>
      <c r="F48" s="102" t="s">
        <v>51</v>
      </c>
      <c r="G48" s="102" t="s">
        <v>52</v>
      </c>
      <c r="H48" s="102" t="s">
        <v>53</v>
      </c>
      <c r="I48" s="102" t="s">
        <v>54</v>
      </c>
      <c r="J48" s="102" t="s">
        <v>55</v>
      </c>
      <c r="K48" s="196" t="s">
        <v>113</v>
      </c>
      <c r="L48" s="102" t="s">
        <v>37</v>
      </c>
      <c r="M48" s="102" t="s">
        <v>56</v>
      </c>
      <c r="N48" s="196" t="s">
        <v>38</v>
      </c>
      <c r="O48" s="102" t="s">
        <v>57</v>
      </c>
      <c r="P48" s="104" t="s">
        <v>105</v>
      </c>
      <c r="Q48" s="59"/>
      <c r="S48" s="87"/>
    </row>
    <row r="49" spans="2:19" x14ac:dyDescent="0.25">
      <c r="B49" s="57"/>
      <c r="C49" s="58"/>
      <c r="D49" s="105"/>
      <c r="E49" s="102" t="s">
        <v>58</v>
      </c>
      <c r="F49" s="102" t="s">
        <v>59</v>
      </c>
      <c r="G49" s="102" t="s">
        <v>60</v>
      </c>
      <c r="H49" s="102" t="s">
        <v>60</v>
      </c>
      <c r="I49" s="102" t="s">
        <v>62</v>
      </c>
      <c r="J49" s="102" t="s">
        <v>61</v>
      </c>
      <c r="K49" s="196"/>
      <c r="L49" s="102" t="s">
        <v>63</v>
      </c>
      <c r="M49" s="102" t="s">
        <v>63</v>
      </c>
      <c r="N49" s="196" t="s">
        <v>61</v>
      </c>
      <c r="O49" s="102" t="s">
        <v>61</v>
      </c>
      <c r="P49" s="104" t="s">
        <v>66</v>
      </c>
      <c r="Q49" s="59"/>
      <c r="S49" s="87"/>
    </row>
    <row r="50" spans="2:19" x14ac:dyDescent="0.25">
      <c r="B50" s="57"/>
      <c r="C50" s="58"/>
      <c r="D50" s="105"/>
      <c r="E50" s="106"/>
      <c r="F50" s="106"/>
      <c r="G50" s="106"/>
      <c r="H50" s="106"/>
      <c r="I50" s="106"/>
      <c r="J50" s="106"/>
      <c r="K50" s="195"/>
      <c r="L50" s="107"/>
      <c r="M50" s="107"/>
      <c r="N50" s="195"/>
      <c r="O50" s="107"/>
      <c r="P50" s="108"/>
      <c r="Q50" s="59"/>
      <c r="S50" s="87"/>
    </row>
    <row r="51" spans="2:19" ht="12" thickBot="1" x14ac:dyDescent="0.3">
      <c r="B51" s="57"/>
      <c r="C51" s="133">
        <f>C17</f>
        <v>1</v>
      </c>
      <c r="D51" s="118" t="str">
        <f t="shared" ref="D51:F66" si="3">D17</f>
        <v>Existing spare capacity</v>
      </c>
      <c r="E51" s="113">
        <f>E17</f>
        <v>0</v>
      </c>
      <c r="F51" s="111">
        <f>F17</f>
        <v>0</v>
      </c>
      <c r="G51" s="113">
        <f>(I51-I17)/Intercept</f>
        <v>-3.6398499999999987</v>
      </c>
      <c r="H51" s="131">
        <f>H17+G51</f>
        <v>14.5594</v>
      </c>
      <c r="I51" s="123">
        <f>I17*(1-$J$46)</f>
        <v>58237.600000000006</v>
      </c>
      <c r="J51" s="123">
        <f>I51</f>
        <v>58237.600000000006</v>
      </c>
      <c r="K51" s="192">
        <f t="shared" ref="K51:K75" si="4">IFERROR((1+DiscountRate)^-(G51),"")</f>
        <v>1.2151655959919916</v>
      </c>
      <c r="L51" s="112">
        <f>IFERROR('LRMC - Linear'!K16*K51,"")</f>
        <v>0</v>
      </c>
      <c r="M51" s="112">
        <f>IF(D51="","",SUM($L$51:L51))</f>
        <v>0</v>
      </c>
      <c r="N51" s="193">
        <f>IFERROR('LRMC - Linear'!L16*K51,"")</f>
        <v>1055404.7828580758</v>
      </c>
      <c r="O51" s="125">
        <f>N51</f>
        <v>1055404.7828580758</v>
      </c>
      <c r="P51" s="135">
        <f t="shared" ref="P51:P75" si="5">IFERROR((M51-M17)/(O51-O17),"")</f>
        <v>0</v>
      </c>
      <c r="Q51" s="59"/>
      <c r="S51" s="87"/>
    </row>
    <row r="52" spans="2:19" ht="12" thickTop="1" x14ac:dyDescent="0.25">
      <c r="B52" s="57"/>
      <c r="C52" s="118">
        <f t="shared" ref="C52:F67" si="6">C18</f>
        <v>2</v>
      </c>
      <c r="D52" s="118" t="str">
        <f t="shared" si="3"/>
        <v>desalination 1</v>
      </c>
      <c r="E52" s="113">
        <f t="shared" si="3"/>
        <v>2.9177764670669148</v>
      </c>
      <c r="F52" s="111">
        <f t="shared" si="3"/>
        <v>3</v>
      </c>
      <c r="G52" s="113">
        <f>IFERROR(H51-F52,"")</f>
        <v>11.5594</v>
      </c>
      <c r="H52" s="132">
        <f>IFERROR('LRMC - Linear'!J17+H51,"")</f>
        <v>33.309399999999997</v>
      </c>
      <c r="I52" s="124">
        <f>I18</f>
        <v>75000</v>
      </c>
      <c r="J52" s="124">
        <f>IF(D52="","",SUM($I$52:I52))</f>
        <v>75000</v>
      </c>
      <c r="K52" s="192">
        <f t="shared" si="4"/>
        <v>0.53853696453211919</v>
      </c>
      <c r="L52" s="112">
        <f>IFERROR('LRMC - Linear'!K17*K52,"")</f>
        <v>1182706.9963508814</v>
      </c>
      <c r="M52" s="112">
        <f>IF(D52="","",SUM($L$51:L52))</f>
        <v>1182706.9963508814</v>
      </c>
      <c r="N52" s="193">
        <f>IFERROR('LRMC - Linear'!L17*K52,"")</f>
        <v>405345.30650313786</v>
      </c>
      <c r="O52" s="126">
        <f>IF(D52="","",SUM($N$52:N52))</f>
        <v>405345.30650313786</v>
      </c>
      <c r="P52" s="135">
        <f t="shared" si="5"/>
        <v>2.917776467066914</v>
      </c>
      <c r="Q52" s="59"/>
      <c r="S52" s="87"/>
    </row>
    <row r="53" spans="2:19" x14ac:dyDescent="0.25">
      <c r="B53" s="57"/>
      <c r="C53" s="118">
        <f t="shared" si="6"/>
        <v>3</v>
      </c>
      <c r="D53" s="118" t="str">
        <f t="shared" si="3"/>
        <v>augmentation 1</v>
      </c>
      <c r="E53" s="113">
        <f t="shared" si="3"/>
        <v>0.70441315870534349</v>
      </c>
      <c r="F53" s="111">
        <f t="shared" si="3"/>
        <v>5</v>
      </c>
      <c r="G53" s="113">
        <f t="shared" ref="G53:G75" si="7">IFERROR(H52-F53,"")</f>
        <v>28.309399999999997</v>
      </c>
      <c r="H53" s="128">
        <f>IFERROR('LRMC - Linear'!J18+H52,"")</f>
        <v>37.059399999999997</v>
      </c>
      <c r="I53" s="111">
        <f t="shared" ref="I53:I75" si="8">I19</f>
        <v>15000</v>
      </c>
      <c r="J53" s="112">
        <f>IF(D53="","",SUM($I$52:I53))</f>
        <v>90000</v>
      </c>
      <c r="K53" s="192">
        <f t="shared" si="4"/>
        <v>0.21965283817924192</v>
      </c>
      <c r="L53" s="112">
        <f>IFERROR('LRMC - Linear'!K18*K53,"")</f>
        <v>30042.479090696161</v>
      </c>
      <c r="M53" s="112">
        <f>IF(D53="","",SUM($L$51:L53))</f>
        <v>1212749.4754415776</v>
      </c>
      <c r="N53" s="193">
        <f>IFERROR('LRMC - Linear'!L18*K53,"")</f>
        <v>42648.946459080769</v>
      </c>
      <c r="O53" s="112">
        <f>IF(D53="","",SUM($N$52:N53))</f>
        <v>447994.25296221866</v>
      </c>
      <c r="P53" s="135">
        <f t="shared" si="5"/>
        <v>2.7070648059046727</v>
      </c>
      <c r="Q53" s="59"/>
      <c r="S53" s="87"/>
    </row>
    <row r="54" spans="2:19" x14ac:dyDescent="0.25">
      <c r="B54" s="57"/>
      <c r="C54" s="118">
        <f t="shared" si="6"/>
        <v>4</v>
      </c>
      <c r="D54" s="118" t="str">
        <f t="shared" si="3"/>
        <v>augmentation 2</v>
      </c>
      <c r="E54" s="113">
        <f t="shared" si="3"/>
        <v>1.3899968487224466</v>
      </c>
      <c r="F54" s="111">
        <f t="shared" si="3"/>
        <v>5</v>
      </c>
      <c r="G54" s="113">
        <f t="shared" si="7"/>
        <v>32.059399999999997</v>
      </c>
      <c r="H54" s="128">
        <f>IFERROR('LRMC - Linear'!J19+H53,"")</f>
        <v>47.059399999999997</v>
      </c>
      <c r="I54" s="111">
        <f t="shared" si="8"/>
        <v>40000</v>
      </c>
      <c r="J54" s="112">
        <f>IF(D54="","",SUM($I$52:I54))</f>
        <v>130000</v>
      </c>
      <c r="K54" s="192">
        <f t="shared" si="4"/>
        <v>0.17969669749299128</v>
      </c>
      <c r="L54" s="112">
        <f>IFERROR('LRMC - Linear'!K19*K54,"")</f>
        <v>110528.92589753104</v>
      </c>
      <c r="M54" s="112">
        <f>IF(D54="","",SUM($L$51:L54))</f>
        <v>1323278.4013391086</v>
      </c>
      <c r="N54" s="193">
        <f>IFERROR('LRMC - Linear'!L19*K54,"")</f>
        <v>79517.393150292948</v>
      </c>
      <c r="O54" s="112">
        <f>IF(D54="","",SUM($N$52:N54))</f>
        <v>527511.64611251163</v>
      </c>
      <c r="P54" s="135">
        <f t="shared" si="5"/>
        <v>2.5085292639337657</v>
      </c>
      <c r="Q54" s="59"/>
      <c r="S54" s="167"/>
    </row>
    <row r="55" spans="2:19" x14ac:dyDescent="0.25">
      <c r="B55" s="57"/>
      <c r="C55" s="118">
        <f t="shared" si="6"/>
        <v>5</v>
      </c>
      <c r="D55" s="118" t="str">
        <f t="shared" si="3"/>
        <v>augmentation 3</v>
      </c>
      <c r="E55" s="113">
        <f t="shared" si="3"/>
        <v>2.2393377851911724</v>
      </c>
      <c r="F55" s="111">
        <f t="shared" si="3"/>
        <v>7</v>
      </c>
      <c r="G55" s="113">
        <f t="shared" si="7"/>
        <v>40.059399999999997</v>
      </c>
      <c r="H55" s="128">
        <f>IFERROR('LRMC - Linear'!J20+H54,"")</f>
        <v>51.309399999999997</v>
      </c>
      <c r="I55" s="111">
        <f t="shared" si="8"/>
        <v>17000</v>
      </c>
      <c r="J55" s="112">
        <f>IF(D55="","",SUM($I$52:I55))</f>
        <v>147000</v>
      </c>
      <c r="K55" s="192">
        <f t="shared" si="4"/>
        <v>0.11709016514909677</v>
      </c>
      <c r="L55" s="112">
        <f>IFERROR('LRMC - Linear'!K20*K55,"")</f>
        <v>51175.073655731503</v>
      </c>
      <c r="M55" s="112">
        <f>IF(D55="","",SUM($L$51:L55))</f>
        <v>1374453.4749948401</v>
      </c>
      <c r="N55" s="193">
        <f>IFERROR('LRMC - Linear'!L20*K55,"")</f>
        <v>22852.771026396396</v>
      </c>
      <c r="O55" s="112">
        <f>IF(D55="","",SUM($N$52:N55))</f>
        <v>550364.41713890806</v>
      </c>
      <c r="P55" s="135">
        <f t="shared" si="5"/>
        <v>2.4973516313790638</v>
      </c>
      <c r="Q55" s="59"/>
      <c r="S55" s="87"/>
    </row>
    <row r="56" spans="2:19" x14ac:dyDescent="0.25">
      <c r="B56" s="57"/>
      <c r="C56" s="118">
        <f t="shared" si="6"/>
        <v>6</v>
      </c>
      <c r="D56" s="118" t="str">
        <f t="shared" si="3"/>
        <v>augmentation 4</v>
      </c>
      <c r="E56" s="113">
        <f t="shared" si="3"/>
        <v>5.9701488344746592</v>
      </c>
      <c r="F56" s="111">
        <f t="shared" si="3"/>
        <v>5</v>
      </c>
      <c r="G56" s="113">
        <f t="shared" si="7"/>
        <v>46.309399999999997</v>
      </c>
      <c r="H56" s="128">
        <f>IFERROR('LRMC - Linear'!J21+H55,"")</f>
        <v>59.309399999999997</v>
      </c>
      <c r="I56" s="111">
        <f t="shared" si="8"/>
        <v>32000</v>
      </c>
      <c r="J56" s="112">
        <f>IF(D56="","",SUM($I$52:I56))</f>
        <v>179000</v>
      </c>
      <c r="K56" s="192">
        <f t="shared" si="4"/>
        <v>8.3790068572091675E-2</v>
      </c>
      <c r="L56" s="112">
        <f>IFERROR('LRMC - Linear'!K21*K56,"")</f>
        <v>186029.59126752274</v>
      </c>
      <c r="M56" s="112">
        <f>IF(D56="","",SUM($L$51:L56))</f>
        <v>1560483.0662623628</v>
      </c>
      <c r="N56" s="193">
        <f>IFERROR('LRMC - Linear'!L21*K56,"")</f>
        <v>31159.958725533568</v>
      </c>
      <c r="O56" s="112">
        <f>IF(D56="","",SUM($N$52:N56))</f>
        <v>581524.37586444162</v>
      </c>
      <c r="P56" s="135">
        <f t="shared" si="5"/>
        <v>2.68343534859169</v>
      </c>
      <c r="Q56" s="59"/>
      <c r="S56" s="87"/>
    </row>
    <row r="57" spans="2:19" x14ac:dyDescent="0.25">
      <c r="B57" s="57"/>
      <c r="C57" s="118">
        <f t="shared" si="6"/>
        <v>7</v>
      </c>
      <c r="D57" s="118" t="str">
        <f t="shared" si="3"/>
        <v>augmentation 5</v>
      </c>
      <c r="E57" s="113">
        <f t="shared" si="3"/>
        <v>5.9701488344746592</v>
      </c>
      <c r="F57" s="111">
        <f t="shared" si="3"/>
        <v>5</v>
      </c>
      <c r="G57" s="113">
        <f t="shared" si="7"/>
        <v>54.309399999999997</v>
      </c>
      <c r="H57" s="128">
        <f>IFERROR('LRMC - Linear'!J22+H56,"")</f>
        <v>67.309399999999997</v>
      </c>
      <c r="I57" s="111">
        <f t="shared" si="8"/>
        <v>32000</v>
      </c>
      <c r="J57" s="112">
        <f>IF(D57="","",SUM($I$52:I57))</f>
        <v>211000</v>
      </c>
      <c r="K57" s="192">
        <f t="shared" si="4"/>
        <v>5.4597514054719971E-2</v>
      </c>
      <c r="L57" s="112">
        <f>IFERROR('LRMC - Linear'!K22*K57,"")</f>
        <v>121216.67158063813</v>
      </c>
      <c r="M57" s="112">
        <f>IF(D57="","",SUM($L$51:L57))</f>
        <v>1681699.7378430008</v>
      </c>
      <c r="N57" s="193">
        <f>IFERROR('LRMC - Linear'!L22*K57,"")</f>
        <v>20303.793915600854</v>
      </c>
      <c r="O57" s="112">
        <f>IF(D57="","",SUM($N$52:N57))</f>
        <v>601828.16978004249</v>
      </c>
      <c r="P57" s="135">
        <f t="shared" si="5"/>
        <v>2.7943187479204101</v>
      </c>
      <c r="Q57" s="59"/>
      <c r="S57" s="87"/>
    </row>
    <row r="58" spans="2:19" x14ac:dyDescent="0.25">
      <c r="B58" s="57"/>
      <c r="C58" s="118">
        <f t="shared" si="6"/>
        <v>8</v>
      </c>
      <c r="D58" s="118" t="str">
        <f t="shared" si="3"/>
        <v>augmentation 6</v>
      </c>
      <c r="E58" s="113">
        <f t="shared" si="3"/>
        <v>5.9701488344746592</v>
      </c>
      <c r="F58" s="111">
        <f t="shared" si="3"/>
        <v>5</v>
      </c>
      <c r="G58" s="113">
        <f t="shared" si="7"/>
        <v>62.309399999999997</v>
      </c>
      <c r="H58" s="128">
        <f>IFERROR('LRMC - Linear'!J23+H57,"")</f>
        <v>75.309399999999997</v>
      </c>
      <c r="I58" s="111">
        <f t="shared" si="8"/>
        <v>32000</v>
      </c>
      <c r="J58" s="112">
        <f>IF(D58="","",SUM($I$52:I58))</f>
        <v>243000</v>
      </c>
      <c r="K58" s="192">
        <f t="shared" si="4"/>
        <v>3.5575678499303723E-2</v>
      </c>
      <c r="L58" s="112">
        <f>IFERROR('LRMC - Linear'!K23*K58,"")</f>
        <v>78984.646308006457</v>
      </c>
      <c r="M58" s="112">
        <f>IF(D58="","",SUM($L$51:L58))</f>
        <v>1760684.3841510073</v>
      </c>
      <c r="N58" s="193">
        <f>IFERROR('LRMC - Linear'!L23*K58,"")</f>
        <v>13229.9291856694</v>
      </c>
      <c r="O58" s="112">
        <f>IF(D58="","",SUM($N$52:N58))</f>
        <v>615058.09896571189</v>
      </c>
      <c r="P58" s="135">
        <f t="shared" si="5"/>
        <v>2.8626310052851793</v>
      </c>
      <c r="Q58" s="59"/>
      <c r="S58" s="87"/>
    </row>
    <row r="59" spans="2:19" x14ac:dyDescent="0.25">
      <c r="B59" s="57"/>
      <c r="C59" s="118">
        <f t="shared" si="6"/>
        <v>9</v>
      </c>
      <c r="D59" s="118" t="str">
        <f t="shared" si="3"/>
        <v/>
      </c>
      <c r="E59" s="113" t="str">
        <f t="shared" si="3"/>
        <v/>
      </c>
      <c r="F59" s="111" t="str">
        <f t="shared" si="3"/>
        <v/>
      </c>
      <c r="G59" s="113" t="str">
        <f t="shared" si="7"/>
        <v/>
      </c>
      <c r="H59" s="128" t="str">
        <f>IFERROR('LRMC - Linear'!J24+H58,"")</f>
        <v/>
      </c>
      <c r="I59" s="111" t="str">
        <f t="shared" si="8"/>
        <v/>
      </c>
      <c r="J59" s="112" t="str">
        <f>IF(D59="","",SUM($I$52:I59))</f>
        <v/>
      </c>
      <c r="K59" s="192" t="str">
        <f t="shared" si="4"/>
        <v/>
      </c>
      <c r="L59" s="112" t="str">
        <f>IFERROR('LRMC - Linear'!K24*K59,"")</f>
        <v/>
      </c>
      <c r="M59" s="112" t="str">
        <f>IF(D59="","",SUM($L$51:L59))</f>
        <v/>
      </c>
      <c r="N59" s="193" t="str">
        <f>IFERROR('LRMC - Linear'!L24*K59,"")</f>
        <v/>
      </c>
      <c r="O59" s="112" t="str">
        <f>IF(D59="","",SUM($N$52:N59))</f>
        <v/>
      </c>
      <c r="P59" s="135" t="str">
        <f t="shared" si="5"/>
        <v/>
      </c>
      <c r="Q59" s="59"/>
      <c r="S59" s="87"/>
    </row>
    <row r="60" spans="2:19" x14ac:dyDescent="0.25">
      <c r="B60" s="57"/>
      <c r="C60" s="118">
        <f t="shared" si="6"/>
        <v>10</v>
      </c>
      <c r="D60" s="118" t="str">
        <f t="shared" si="3"/>
        <v/>
      </c>
      <c r="E60" s="113" t="str">
        <f t="shared" si="3"/>
        <v/>
      </c>
      <c r="F60" s="111" t="str">
        <f t="shared" si="3"/>
        <v/>
      </c>
      <c r="G60" s="113" t="str">
        <f t="shared" si="7"/>
        <v/>
      </c>
      <c r="H60" s="128" t="str">
        <f>IFERROR('LRMC - Linear'!J25+H59,"")</f>
        <v/>
      </c>
      <c r="I60" s="111" t="str">
        <f t="shared" si="8"/>
        <v/>
      </c>
      <c r="J60" s="112" t="str">
        <f>IF(D60="","",SUM($I$52:I60))</f>
        <v/>
      </c>
      <c r="K60" s="192" t="str">
        <f t="shared" si="4"/>
        <v/>
      </c>
      <c r="L60" s="112" t="str">
        <f>IFERROR('LRMC - Linear'!K25*K60,"")</f>
        <v/>
      </c>
      <c r="M60" s="112" t="str">
        <f>IF(D60="","",SUM($L$51:L60))</f>
        <v/>
      </c>
      <c r="N60" s="193" t="str">
        <f>IFERROR('LRMC - Linear'!L25*K60,"")</f>
        <v/>
      </c>
      <c r="O60" s="112" t="str">
        <f>IF(D60="","",SUM($N$52:N60))</f>
        <v/>
      </c>
      <c r="P60" s="135" t="str">
        <f t="shared" si="5"/>
        <v/>
      </c>
      <c r="Q60" s="59"/>
    </row>
    <row r="61" spans="2:19" x14ac:dyDescent="0.25">
      <c r="B61" s="57"/>
      <c r="C61" s="118">
        <f t="shared" si="6"/>
        <v>11</v>
      </c>
      <c r="D61" s="118" t="str">
        <f t="shared" si="3"/>
        <v/>
      </c>
      <c r="E61" s="113" t="str">
        <f t="shared" si="3"/>
        <v/>
      </c>
      <c r="F61" s="111" t="str">
        <f t="shared" si="3"/>
        <v/>
      </c>
      <c r="G61" s="113" t="str">
        <f t="shared" si="7"/>
        <v/>
      </c>
      <c r="H61" s="128" t="str">
        <f>IFERROR('LRMC - Linear'!J26+H60,"")</f>
        <v/>
      </c>
      <c r="I61" s="111" t="str">
        <f t="shared" si="8"/>
        <v/>
      </c>
      <c r="J61" s="112" t="str">
        <f>IF(D61="","",SUM($I$52:I61))</f>
        <v/>
      </c>
      <c r="K61" s="192" t="str">
        <f t="shared" si="4"/>
        <v/>
      </c>
      <c r="L61" s="112" t="str">
        <f>IFERROR('LRMC - Linear'!K26*K61,"")</f>
        <v/>
      </c>
      <c r="M61" s="112" t="str">
        <f>IF(D61="","",SUM($L$51:L61))</f>
        <v/>
      </c>
      <c r="N61" s="193" t="str">
        <f>IFERROR('LRMC - Linear'!L26*K61,"")</f>
        <v/>
      </c>
      <c r="O61" s="112" t="str">
        <f>IF(D61="","",SUM($N$52:N61))</f>
        <v/>
      </c>
      <c r="P61" s="135" t="str">
        <f t="shared" si="5"/>
        <v/>
      </c>
      <c r="Q61" s="59"/>
    </row>
    <row r="62" spans="2:19" x14ac:dyDescent="0.25">
      <c r="B62" s="57"/>
      <c r="C62" s="118">
        <f t="shared" si="6"/>
        <v>12</v>
      </c>
      <c r="D62" s="118" t="str">
        <f t="shared" si="3"/>
        <v/>
      </c>
      <c r="E62" s="113" t="str">
        <f t="shared" si="3"/>
        <v/>
      </c>
      <c r="F62" s="111" t="str">
        <f t="shared" si="3"/>
        <v/>
      </c>
      <c r="G62" s="113" t="str">
        <f t="shared" si="7"/>
        <v/>
      </c>
      <c r="H62" s="128" t="str">
        <f>IFERROR('LRMC - Linear'!J27+H61,"")</f>
        <v/>
      </c>
      <c r="I62" s="111" t="str">
        <f t="shared" si="8"/>
        <v/>
      </c>
      <c r="J62" s="112" t="str">
        <f>IF(D62="","",SUM($I$52:I62))</f>
        <v/>
      </c>
      <c r="K62" s="192" t="str">
        <f t="shared" si="4"/>
        <v/>
      </c>
      <c r="L62" s="112" t="str">
        <f>IFERROR('LRMC - Linear'!K27*K62,"")</f>
        <v/>
      </c>
      <c r="M62" s="112" t="str">
        <f>IF(D62="","",SUM($L$51:L62))</f>
        <v/>
      </c>
      <c r="N62" s="193" t="str">
        <f>IFERROR('LRMC - Linear'!L27*K62,"")</f>
        <v/>
      </c>
      <c r="O62" s="112" t="str">
        <f>IF(D62="","",SUM($N$52:N62))</f>
        <v/>
      </c>
      <c r="P62" s="135" t="str">
        <f t="shared" si="5"/>
        <v/>
      </c>
      <c r="Q62" s="59"/>
    </row>
    <row r="63" spans="2:19" x14ac:dyDescent="0.25">
      <c r="B63" s="57"/>
      <c r="C63" s="118">
        <f t="shared" si="6"/>
        <v>13</v>
      </c>
      <c r="D63" s="118" t="str">
        <f t="shared" si="3"/>
        <v/>
      </c>
      <c r="E63" s="113" t="str">
        <f t="shared" si="3"/>
        <v/>
      </c>
      <c r="F63" s="111" t="str">
        <f t="shared" si="3"/>
        <v/>
      </c>
      <c r="G63" s="113" t="str">
        <f t="shared" si="7"/>
        <v/>
      </c>
      <c r="H63" s="128" t="str">
        <f>IFERROR('LRMC - Linear'!J28+H62,"")</f>
        <v/>
      </c>
      <c r="I63" s="111" t="str">
        <f t="shared" si="8"/>
        <v/>
      </c>
      <c r="J63" s="112" t="str">
        <f>IF(D63="","",SUM($I$52:I63))</f>
        <v/>
      </c>
      <c r="K63" s="192" t="str">
        <f t="shared" si="4"/>
        <v/>
      </c>
      <c r="L63" s="112" t="str">
        <f>IFERROR('LRMC - Linear'!K28*K63,"")</f>
        <v/>
      </c>
      <c r="M63" s="112" t="str">
        <f>IF(D63="","",SUM($L$51:L63))</f>
        <v/>
      </c>
      <c r="N63" s="193" t="str">
        <f>IFERROR('LRMC - Linear'!L28*K63,"")</f>
        <v/>
      </c>
      <c r="O63" s="112" t="str">
        <f>IF(D63="","",SUM($N$52:N63))</f>
        <v/>
      </c>
      <c r="P63" s="135" t="str">
        <f t="shared" si="5"/>
        <v/>
      </c>
      <c r="Q63" s="59"/>
    </row>
    <row r="64" spans="2:19" x14ac:dyDescent="0.25">
      <c r="B64" s="57"/>
      <c r="C64" s="118">
        <f t="shared" si="6"/>
        <v>14</v>
      </c>
      <c r="D64" s="118" t="str">
        <f t="shared" si="3"/>
        <v/>
      </c>
      <c r="E64" s="113" t="str">
        <f t="shared" si="3"/>
        <v/>
      </c>
      <c r="F64" s="111" t="str">
        <f t="shared" si="3"/>
        <v/>
      </c>
      <c r="G64" s="113" t="str">
        <f t="shared" si="7"/>
        <v/>
      </c>
      <c r="H64" s="128" t="str">
        <f>IFERROR('LRMC - Linear'!J29+H63,"")</f>
        <v/>
      </c>
      <c r="I64" s="111" t="str">
        <f t="shared" si="8"/>
        <v/>
      </c>
      <c r="J64" s="112" t="str">
        <f>IF(D64="","",SUM($I$52:I64))</f>
        <v/>
      </c>
      <c r="K64" s="192" t="str">
        <f t="shared" si="4"/>
        <v/>
      </c>
      <c r="L64" s="112" t="str">
        <f>IFERROR('LRMC - Linear'!K29*K64,"")</f>
        <v/>
      </c>
      <c r="M64" s="112" t="str">
        <f>IF(D64="","",SUM($L$51:L64))</f>
        <v/>
      </c>
      <c r="N64" s="193" t="str">
        <f>IFERROR('LRMC - Linear'!L29*K64,"")</f>
        <v/>
      </c>
      <c r="O64" s="112" t="str">
        <f>IF(D64="","",SUM($N$52:N64))</f>
        <v/>
      </c>
      <c r="P64" s="135" t="str">
        <f t="shared" si="5"/>
        <v/>
      </c>
      <c r="Q64" s="59"/>
    </row>
    <row r="65" spans="2:17" x14ac:dyDescent="0.25">
      <c r="B65" s="57"/>
      <c r="C65" s="118">
        <f t="shared" si="6"/>
        <v>15</v>
      </c>
      <c r="D65" s="118" t="str">
        <f t="shared" si="3"/>
        <v/>
      </c>
      <c r="E65" s="113" t="str">
        <f t="shared" si="3"/>
        <v/>
      </c>
      <c r="F65" s="111" t="str">
        <f t="shared" si="3"/>
        <v/>
      </c>
      <c r="G65" s="113" t="str">
        <f t="shared" si="7"/>
        <v/>
      </c>
      <c r="H65" s="128" t="str">
        <f>IFERROR('LRMC - Linear'!J30+H64,"")</f>
        <v/>
      </c>
      <c r="I65" s="111" t="str">
        <f t="shared" si="8"/>
        <v/>
      </c>
      <c r="J65" s="112" t="str">
        <f>IF(D65="","",SUM($I$52:I65))</f>
        <v/>
      </c>
      <c r="K65" s="192" t="str">
        <f t="shared" si="4"/>
        <v/>
      </c>
      <c r="L65" s="112" t="str">
        <f>IFERROR('LRMC - Linear'!K30*K65,"")</f>
        <v/>
      </c>
      <c r="M65" s="112" t="str">
        <f>IF(D65="","",SUM($L$51:L65))</f>
        <v/>
      </c>
      <c r="N65" s="193" t="str">
        <f>IFERROR('LRMC - Linear'!L30*K65,"")</f>
        <v/>
      </c>
      <c r="O65" s="112" t="str">
        <f>IF(D65="","",SUM($N$52:N65))</f>
        <v/>
      </c>
      <c r="P65" s="135" t="str">
        <f t="shared" si="5"/>
        <v/>
      </c>
      <c r="Q65" s="59"/>
    </row>
    <row r="66" spans="2:17" x14ac:dyDescent="0.25">
      <c r="B66" s="57"/>
      <c r="C66" s="118">
        <f t="shared" si="6"/>
        <v>16</v>
      </c>
      <c r="D66" s="118" t="str">
        <f t="shared" si="3"/>
        <v/>
      </c>
      <c r="E66" s="113" t="str">
        <f t="shared" si="3"/>
        <v/>
      </c>
      <c r="F66" s="111" t="str">
        <f t="shared" si="3"/>
        <v/>
      </c>
      <c r="G66" s="113" t="str">
        <f t="shared" si="7"/>
        <v/>
      </c>
      <c r="H66" s="128" t="str">
        <f>IFERROR('LRMC - Linear'!J31+H65,"")</f>
        <v/>
      </c>
      <c r="I66" s="111" t="str">
        <f t="shared" si="8"/>
        <v/>
      </c>
      <c r="J66" s="112" t="str">
        <f>IF(D66="","",SUM($I$52:I66))</f>
        <v/>
      </c>
      <c r="K66" s="192" t="str">
        <f t="shared" si="4"/>
        <v/>
      </c>
      <c r="L66" s="112" t="str">
        <f>IFERROR('LRMC - Linear'!K31*K66,"")</f>
        <v/>
      </c>
      <c r="M66" s="112" t="str">
        <f>IF(D66="","",SUM($L$51:L66))</f>
        <v/>
      </c>
      <c r="N66" s="193" t="str">
        <f>IFERROR('LRMC - Linear'!L31*K66,"")</f>
        <v/>
      </c>
      <c r="O66" s="112" t="str">
        <f>IF(D66="","",SUM($N$52:N66))</f>
        <v/>
      </c>
      <c r="P66" s="135" t="str">
        <f t="shared" si="5"/>
        <v/>
      </c>
      <c r="Q66" s="59"/>
    </row>
    <row r="67" spans="2:17" x14ac:dyDescent="0.25">
      <c r="B67" s="57"/>
      <c r="C67" s="118">
        <f t="shared" si="6"/>
        <v>17</v>
      </c>
      <c r="D67" s="118" t="str">
        <f t="shared" si="6"/>
        <v/>
      </c>
      <c r="E67" s="113" t="str">
        <f t="shared" si="6"/>
        <v/>
      </c>
      <c r="F67" s="111" t="str">
        <f t="shared" si="6"/>
        <v/>
      </c>
      <c r="G67" s="113" t="str">
        <f t="shared" si="7"/>
        <v/>
      </c>
      <c r="H67" s="128" t="str">
        <f>IFERROR('LRMC - Linear'!J32+H66,"")</f>
        <v/>
      </c>
      <c r="I67" s="111" t="str">
        <f t="shared" si="8"/>
        <v/>
      </c>
      <c r="J67" s="112" t="str">
        <f>IF(D67="","",SUM($I$52:I67))</f>
        <v/>
      </c>
      <c r="K67" s="192" t="str">
        <f t="shared" si="4"/>
        <v/>
      </c>
      <c r="L67" s="112" t="str">
        <f>IFERROR('LRMC - Linear'!K32*K67,"")</f>
        <v/>
      </c>
      <c r="M67" s="112" t="str">
        <f>IF(D67="","",SUM($L$51:L67))</f>
        <v/>
      </c>
      <c r="N67" s="193" t="str">
        <f>IFERROR('LRMC - Linear'!L32*K67,"")</f>
        <v/>
      </c>
      <c r="O67" s="112" t="str">
        <f>IF(D67="","",SUM($N$52:N67))</f>
        <v/>
      </c>
      <c r="P67" s="135" t="str">
        <f t="shared" si="5"/>
        <v/>
      </c>
      <c r="Q67" s="59"/>
    </row>
    <row r="68" spans="2:17" x14ac:dyDescent="0.25">
      <c r="B68" s="57"/>
      <c r="C68" s="118">
        <f t="shared" ref="C68:F75" si="9">C34</f>
        <v>18</v>
      </c>
      <c r="D68" s="118" t="str">
        <f t="shared" si="9"/>
        <v/>
      </c>
      <c r="E68" s="113" t="str">
        <f t="shared" si="9"/>
        <v/>
      </c>
      <c r="F68" s="111" t="str">
        <f t="shared" si="9"/>
        <v/>
      </c>
      <c r="G68" s="113" t="str">
        <f t="shared" si="7"/>
        <v/>
      </c>
      <c r="H68" s="128" t="str">
        <f>IFERROR('LRMC - Linear'!J33+H67,"")</f>
        <v/>
      </c>
      <c r="I68" s="111" t="str">
        <f t="shared" si="8"/>
        <v/>
      </c>
      <c r="J68" s="112" t="str">
        <f>IF(D68="","",SUM($I$52:I68))</f>
        <v/>
      </c>
      <c r="K68" s="192" t="str">
        <f t="shared" si="4"/>
        <v/>
      </c>
      <c r="L68" s="112" t="str">
        <f>IFERROR('LRMC - Linear'!K33*K68,"")</f>
        <v/>
      </c>
      <c r="M68" s="112" t="str">
        <f>IF(D68="","",SUM($L$51:L68))</f>
        <v/>
      </c>
      <c r="N68" s="193" t="str">
        <f>IFERROR('LRMC - Linear'!L33*K68,"")</f>
        <v/>
      </c>
      <c r="O68" s="112" t="str">
        <f>IF(D68="","",SUM($N$52:N68))</f>
        <v/>
      </c>
      <c r="P68" s="135" t="str">
        <f t="shared" si="5"/>
        <v/>
      </c>
      <c r="Q68" s="59"/>
    </row>
    <row r="69" spans="2:17" x14ac:dyDescent="0.25">
      <c r="B69" s="57"/>
      <c r="C69" s="118">
        <f t="shared" si="9"/>
        <v>19</v>
      </c>
      <c r="D69" s="118" t="str">
        <f t="shared" si="9"/>
        <v/>
      </c>
      <c r="E69" s="113" t="str">
        <f t="shared" si="9"/>
        <v/>
      </c>
      <c r="F69" s="111" t="str">
        <f t="shared" si="9"/>
        <v/>
      </c>
      <c r="G69" s="113" t="str">
        <f t="shared" si="7"/>
        <v/>
      </c>
      <c r="H69" s="128" t="str">
        <f>IFERROR('LRMC - Linear'!J34+H68,"")</f>
        <v/>
      </c>
      <c r="I69" s="111" t="str">
        <f t="shared" si="8"/>
        <v/>
      </c>
      <c r="J69" s="112" t="str">
        <f>IF(D69="","",SUM($I$52:I69))</f>
        <v/>
      </c>
      <c r="K69" s="192" t="str">
        <f t="shared" si="4"/>
        <v/>
      </c>
      <c r="L69" s="112" t="str">
        <f>IFERROR('LRMC - Linear'!K34*K69,"")</f>
        <v/>
      </c>
      <c r="M69" s="112" t="str">
        <f>IF(D69="","",SUM($L$51:L69))</f>
        <v/>
      </c>
      <c r="N69" s="193" t="str">
        <f>IFERROR('LRMC - Linear'!L34*K69,"")</f>
        <v/>
      </c>
      <c r="O69" s="112" t="str">
        <f>IF(D69="","",SUM($N$52:N69))</f>
        <v/>
      </c>
      <c r="P69" s="135" t="str">
        <f t="shared" si="5"/>
        <v/>
      </c>
      <c r="Q69" s="59"/>
    </row>
    <row r="70" spans="2:17" x14ac:dyDescent="0.25">
      <c r="B70" s="57"/>
      <c r="C70" s="118">
        <f t="shared" si="9"/>
        <v>20</v>
      </c>
      <c r="D70" s="118" t="str">
        <f t="shared" si="9"/>
        <v/>
      </c>
      <c r="E70" s="113" t="str">
        <f t="shared" si="9"/>
        <v/>
      </c>
      <c r="F70" s="111" t="str">
        <f t="shared" si="9"/>
        <v/>
      </c>
      <c r="G70" s="113" t="str">
        <f t="shared" si="7"/>
        <v/>
      </c>
      <c r="H70" s="128" t="str">
        <f>IFERROR('LRMC - Linear'!J35+H69,"")</f>
        <v/>
      </c>
      <c r="I70" s="111" t="str">
        <f t="shared" si="8"/>
        <v/>
      </c>
      <c r="J70" s="112" t="str">
        <f>IF(D70="","",SUM($I$52:I70))</f>
        <v/>
      </c>
      <c r="K70" s="192" t="str">
        <f t="shared" si="4"/>
        <v/>
      </c>
      <c r="L70" s="112" t="str">
        <f>IFERROR('LRMC - Linear'!K35*K70,"")</f>
        <v/>
      </c>
      <c r="M70" s="112" t="str">
        <f>IF(D70="","",SUM($L$51:L70))</f>
        <v/>
      </c>
      <c r="N70" s="193" t="str">
        <f>IFERROR('LRMC - Linear'!L35*K70,"")</f>
        <v/>
      </c>
      <c r="O70" s="112" t="str">
        <f>IF(D70="","",SUM($N$52:N70))</f>
        <v/>
      </c>
      <c r="P70" s="135" t="str">
        <f t="shared" si="5"/>
        <v/>
      </c>
      <c r="Q70" s="59"/>
    </row>
    <row r="71" spans="2:17" x14ac:dyDescent="0.25">
      <c r="B71" s="57"/>
      <c r="C71" s="118">
        <f t="shared" si="9"/>
        <v>21</v>
      </c>
      <c r="D71" s="118" t="str">
        <f t="shared" si="9"/>
        <v/>
      </c>
      <c r="E71" s="113" t="str">
        <f t="shared" si="9"/>
        <v/>
      </c>
      <c r="F71" s="111" t="str">
        <f t="shared" si="9"/>
        <v/>
      </c>
      <c r="G71" s="113" t="str">
        <f t="shared" si="7"/>
        <v/>
      </c>
      <c r="H71" s="128" t="str">
        <f>IFERROR('LRMC - Linear'!J36+H70,"")</f>
        <v/>
      </c>
      <c r="I71" s="111" t="str">
        <f t="shared" si="8"/>
        <v/>
      </c>
      <c r="J71" s="112" t="str">
        <f>IF(D71="","",SUM($I$52:I71))</f>
        <v/>
      </c>
      <c r="K71" s="192" t="str">
        <f t="shared" si="4"/>
        <v/>
      </c>
      <c r="L71" s="112" t="str">
        <f>IFERROR('LRMC - Linear'!K36*K71,"")</f>
        <v/>
      </c>
      <c r="M71" s="112" t="str">
        <f>IF(D71="","",SUM($L$51:L71))</f>
        <v/>
      </c>
      <c r="N71" s="193" t="str">
        <f>IFERROR('LRMC - Linear'!L36*K71,"")</f>
        <v/>
      </c>
      <c r="O71" s="112" t="str">
        <f>IF(D71="","",SUM($N$52:N71))</f>
        <v/>
      </c>
      <c r="P71" s="135" t="str">
        <f t="shared" si="5"/>
        <v/>
      </c>
      <c r="Q71" s="59"/>
    </row>
    <row r="72" spans="2:17" x14ac:dyDescent="0.25">
      <c r="B72" s="57"/>
      <c r="C72" s="118">
        <f t="shared" si="9"/>
        <v>22</v>
      </c>
      <c r="D72" s="118" t="str">
        <f t="shared" si="9"/>
        <v/>
      </c>
      <c r="E72" s="113" t="str">
        <f t="shared" si="9"/>
        <v/>
      </c>
      <c r="F72" s="111" t="str">
        <f t="shared" si="9"/>
        <v/>
      </c>
      <c r="G72" s="113" t="str">
        <f t="shared" si="7"/>
        <v/>
      </c>
      <c r="H72" s="128" t="str">
        <f>IFERROR('LRMC - Linear'!J37+H71,"")</f>
        <v/>
      </c>
      <c r="I72" s="111" t="str">
        <f t="shared" si="8"/>
        <v/>
      </c>
      <c r="J72" s="112" t="str">
        <f>IF(D72="","",SUM($I$52:I72))</f>
        <v/>
      </c>
      <c r="K72" s="192" t="str">
        <f t="shared" si="4"/>
        <v/>
      </c>
      <c r="L72" s="112" t="str">
        <f>IFERROR('LRMC - Linear'!K37*K72,"")</f>
        <v/>
      </c>
      <c r="M72" s="112" t="str">
        <f>IF(D72="","",SUM($L$51:L72))</f>
        <v/>
      </c>
      <c r="N72" s="193" t="str">
        <f>IFERROR('LRMC - Linear'!L37*K72,"")</f>
        <v/>
      </c>
      <c r="O72" s="112" t="str">
        <f>IF(D72="","",SUM($N$52:N72))</f>
        <v/>
      </c>
      <c r="P72" s="135" t="str">
        <f t="shared" si="5"/>
        <v/>
      </c>
      <c r="Q72" s="59"/>
    </row>
    <row r="73" spans="2:17" x14ac:dyDescent="0.25">
      <c r="B73" s="57"/>
      <c r="C73" s="118">
        <f t="shared" si="9"/>
        <v>23</v>
      </c>
      <c r="D73" s="118" t="str">
        <f t="shared" si="9"/>
        <v/>
      </c>
      <c r="E73" s="113" t="str">
        <f t="shared" si="9"/>
        <v/>
      </c>
      <c r="F73" s="111" t="str">
        <f t="shared" si="9"/>
        <v/>
      </c>
      <c r="G73" s="113" t="str">
        <f t="shared" si="7"/>
        <v/>
      </c>
      <c r="H73" s="128" t="str">
        <f>IFERROR('LRMC - Linear'!J38+H72,"")</f>
        <v/>
      </c>
      <c r="I73" s="111" t="str">
        <f t="shared" si="8"/>
        <v/>
      </c>
      <c r="J73" s="112" t="str">
        <f>IF(D73="","",SUM($I$52:I73))</f>
        <v/>
      </c>
      <c r="K73" s="192" t="str">
        <f t="shared" si="4"/>
        <v/>
      </c>
      <c r="L73" s="112" t="str">
        <f>IFERROR('LRMC - Linear'!K38*K73,"")</f>
        <v/>
      </c>
      <c r="M73" s="112" t="str">
        <f>IF(D73="","",SUM($L$51:L73))</f>
        <v/>
      </c>
      <c r="N73" s="193" t="str">
        <f>IFERROR('LRMC - Linear'!L38*K73,"")</f>
        <v/>
      </c>
      <c r="O73" s="112" t="str">
        <f>IF(D73="","",SUM($N$52:N73))</f>
        <v/>
      </c>
      <c r="P73" s="135" t="str">
        <f t="shared" si="5"/>
        <v/>
      </c>
      <c r="Q73" s="59"/>
    </row>
    <row r="74" spans="2:17" x14ac:dyDescent="0.25">
      <c r="B74" s="57"/>
      <c r="C74" s="118">
        <f t="shared" si="9"/>
        <v>24</v>
      </c>
      <c r="D74" s="118" t="str">
        <f t="shared" si="9"/>
        <v/>
      </c>
      <c r="E74" s="113" t="str">
        <f t="shared" si="9"/>
        <v/>
      </c>
      <c r="F74" s="111" t="str">
        <f t="shared" si="9"/>
        <v/>
      </c>
      <c r="G74" s="113" t="str">
        <f t="shared" si="7"/>
        <v/>
      </c>
      <c r="H74" s="128" t="str">
        <f>IFERROR('LRMC - Linear'!J39+H73,"")</f>
        <v/>
      </c>
      <c r="I74" s="111" t="str">
        <f t="shared" si="8"/>
        <v/>
      </c>
      <c r="J74" s="112" t="str">
        <f>IF(D74="","",SUM($I$52:I74))</f>
        <v/>
      </c>
      <c r="K74" s="192" t="str">
        <f t="shared" si="4"/>
        <v/>
      </c>
      <c r="L74" s="112" t="str">
        <f>IFERROR('LRMC - Linear'!K39*K74,"")</f>
        <v/>
      </c>
      <c r="M74" s="112" t="str">
        <f>IF(D74="","",SUM($L$51:L74))</f>
        <v/>
      </c>
      <c r="N74" s="193" t="str">
        <f>IFERROR('LRMC - Linear'!L39*K74,"")</f>
        <v/>
      </c>
      <c r="O74" s="112" t="str">
        <f>IF(D74="","",SUM($N$52:N74))</f>
        <v/>
      </c>
      <c r="P74" s="135" t="str">
        <f t="shared" si="5"/>
        <v/>
      </c>
      <c r="Q74" s="59"/>
    </row>
    <row r="75" spans="2:17" x14ac:dyDescent="0.25">
      <c r="B75" s="57"/>
      <c r="C75" s="119">
        <f t="shared" si="9"/>
        <v>25</v>
      </c>
      <c r="D75" s="119" t="str">
        <f t="shared" si="9"/>
        <v/>
      </c>
      <c r="E75" s="115" t="str">
        <f t="shared" si="9"/>
        <v/>
      </c>
      <c r="F75" s="116" t="str">
        <f t="shared" si="9"/>
        <v/>
      </c>
      <c r="G75" s="115" t="str">
        <f t="shared" si="7"/>
        <v/>
      </c>
      <c r="H75" s="129" t="str">
        <f>IFERROR('LRMC - Linear'!J40+H74,"")</f>
        <v/>
      </c>
      <c r="I75" s="116" t="str">
        <f t="shared" si="8"/>
        <v/>
      </c>
      <c r="J75" s="117" t="str">
        <f>IF(D75="","",SUM($I$52:I75))</f>
        <v/>
      </c>
      <c r="K75" s="192" t="str">
        <f t="shared" si="4"/>
        <v/>
      </c>
      <c r="L75" s="117" t="str">
        <f>IFERROR('LRMC - Linear'!K40*K75,"")</f>
        <v/>
      </c>
      <c r="M75" s="117" t="str">
        <f>IF(D75="","",SUM($L$51:L75))</f>
        <v/>
      </c>
      <c r="N75" s="193" t="str">
        <f>IFERROR('LRMC - Linear'!L40*K75,"")</f>
        <v/>
      </c>
      <c r="O75" s="117" t="str">
        <f>IF(D75="","",SUM($N$52:N75))</f>
        <v/>
      </c>
      <c r="P75" s="136" t="str">
        <f t="shared" si="5"/>
        <v/>
      </c>
      <c r="Q75" s="59"/>
    </row>
    <row r="76" spans="2:17" x14ac:dyDescent="0.25"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2EEB-44E0-4258-B470-7065075E9469}">
  <dimension ref="A3:S76"/>
  <sheetViews>
    <sheetView showGridLines="0" workbookViewId="0">
      <selection activeCell="N41" sqref="N41"/>
    </sheetView>
  </sheetViews>
  <sheetFormatPr defaultColWidth="8.8984375" defaultRowHeight="11.5" x14ac:dyDescent="0.25"/>
  <cols>
    <col min="1" max="2" width="2.69921875" style="45" customWidth="1"/>
    <col min="3" max="3" width="3.69921875" style="45" customWidth="1"/>
    <col min="4" max="4" width="25.69921875" style="45" customWidth="1"/>
    <col min="5" max="10" width="15.69921875" style="45" customWidth="1"/>
    <col min="11" max="11" width="18.69921875" style="45" customWidth="1"/>
    <col min="12" max="16" width="15.69921875" style="45" customWidth="1"/>
    <col min="17" max="18" width="2.69921875" style="45" customWidth="1"/>
    <col min="19" max="19" width="18.69921875" style="45" customWidth="1"/>
    <col min="20" max="16384" width="8.8984375" style="45"/>
  </cols>
  <sheetData>
    <row r="3" spans="1:19" ht="25" x14ac:dyDescent="0.5">
      <c r="C3" s="53" t="s">
        <v>107</v>
      </c>
    </row>
    <row r="6" spans="1:19" x14ac:dyDescent="0.25">
      <c r="C6" s="45" t="s">
        <v>68</v>
      </c>
      <c r="E6" s="48"/>
      <c r="F6" s="48"/>
      <c r="G6" s="48" t="s">
        <v>69</v>
      </c>
    </row>
    <row r="7" spans="1:19" x14ac:dyDescent="0.25">
      <c r="A7" s="152">
        <v>1</v>
      </c>
      <c r="C7" s="55" t="str">
        <f>"Table "&amp;A7&amp;": AIC LRMC estimate ("&amp;Inputs!$G$15&amp;" for $ value inputs)"</f>
        <v>Table 1: AIC LRMC estimate ($2022-23 for $ value inputs)</v>
      </c>
      <c r="D7" s="55"/>
      <c r="E7" s="55"/>
      <c r="F7" s="55"/>
      <c r="G7" s="55">
        <f>ROW(E12)</f>
        <v>12</v>
      </c>
    </row>
    <row r="8" spans="1:19" x14ac:dyDescent="0.25">
      <c r="A8" s="153">
        <f>A7+1</f>
        <v>2</v>
      </c>
      <c r="C8" s="63" t="str">
        <f>"Table "&amp;A8&amp;": Turvey perturbation LRMC estimate ("&amp;Inputs!$G$15&amp;" for $ value inputs)"</f>
        <v>Table 2: Turvey perturbation LRMC estimate ($2022-23 for $ value inputs)</v>
      </c>
      <c r="D8" s="63"/>
      <c r="E8" s="63"/>
      <c r="F8" s="63"/>
      <c r="G8" s="63">
        <f>ROW(E46)</f>
        <v>46</v>
      </c>
    </row>
    <row r="12" spans="1:19" ht="15.5" x14ac:dyDescent="0.35">
      <c r="C12" s="46" t="str">
        <f>C7</f>
        <v>Table 1: AIC LRMC estimate ($2022-23 for $ value inputs)</v>
      </c>
      <c r="L12" s="46"/>
    </row>
    <row r="13" spans="1:19" x14ac:dyDescent="0.25">
      <c r="B13" s="54"/>
      <c r="C13" s="55"/>
      <c r="D13" s="55"/>
      <c r="E13" s="55"/>
      <c r="F13" s="55"/>
      <c r="G13" s="55"/>
      <c r="H13" s="55"/>
      <c r="I13" s="55"/>
      <c r="J13" s="55"/>
      <c r="K13" s="194"/>
      <c r="L13" s="55"/>
      <c r="M13" s="55"/>
      <c r="N13" s="194"/>
      <c r="O13" s="55"/>
      <c r="P13" s="55"/>
      <c r="Q13" s="56"/>
    </row>
    <row r="14" spans="1:19" x14ac:dyDescent="0.25">
      <c r="B14" s="57"/>
      <c r="C14" s="58"/>
      <c r="D14" s="89" t="str">
        <f>Inputs!D35</f>
        <v>Option name</v>
      </c>
      <c r="E14" s="90" t="s">
        <v>50</v>
      </c>
      <c r="F14" s="90" t="s">
        <v>51</v>
      </c>
      <c r="G14" s="90" t="s">
        <v>52</v>
      </c>
      <c r="H14" s="90" t="s">
        <v>53</v>
      </c>
      <c r="I14" s="90" t="s">
        <v>54</v>
      </c>
      <c r="J14" s="90" t="s">
        <v>55</v>
      </c>
      <c r="K14" s="191" t="s">
        <v>113</v>
      </c>
      <c r="L14" s="90" t="s">
        <v>37</v>
      </c>
      <c r="M14" s="90" t="s">
        <v>56</v>
      </c>
      <c r="N14" s="191" t="s">
        <v>38</v>
      </c>
      <c r="O14" s="90" t="s">
        <v>57</v>
      </c>
      <c r="P14" s="91" t="s">
        <v>39</v>
      </c>
      <c r="Q14" s="59"/>
      <c r="R14" s="86"/>
      <c r="S14" s="86"/>
    </row>
    <row r="15" spans="1:19" x14ac:dyDescent="0.25">
      <c r="B15" s="57"/>
      <c r="C15" s="63"/>
      <c r="D15" s="209"/>
      <c r="E15" s="210" t="s">
        <v>58</v>
      </c>
      <c r="F15" s="210" t="s">
        <v>59</v>
      </c>
      <c r="G15" s="210" t="s">
        <v>60</v>
      </c>
      <c r="H15" s="210" t="s">
        <v>60</v>
      </c>
      <c r="I15" s="210" t="s">
        <v>62</v>
      </c>
      <c r="J15" s="211" t="s">
        <v>61</v>
      </c>
      <c r="K15" s="212"/>
      <c r="L15" s="211" t="s">
        <v>63</v>
      </c>
      <c r="M15" s="211" t="s">
        <v>63</v>
      </c>
      <c r="N15" s="212" t="s">
        <v>61</v>
      </c>
      <c r="O15" s="211" t="s">
        <v>61</v>
      </c>
      <c r="P15" s="213" t="s">
        <v>66</v>
      </c>
      <c r="Q15" s="59"/>
      <c r="R15" s="85"/>
      <c r="S15" s="85"/>
    </row>
    <row r="16" spans="1:19" x14ac:dyDescent="0.25">
      <c r="B16" s="57"/>
      <c r="C16" s="58"/>
      <c r="D16" s="102"/>
      <c r="E16" s="103"/>
      <c r="F16" s="103"/>
      <c r="G16" s="103"/>
      <c r="H16" s="103"/>
      <c r="I16" s="103"/>
      <c r="J16" s="103"/>
      <c r="K16" s="206"/>
      <c r="L16" s="207"/>
      <c r="M16" s="207"/>
      <c r="N16" s="206"/>
      <c r="O16" s="207"/>
      <c r="P16" s="208"/>
      <c r="Q16" s="59"/>
    </row>
    <row r="17" spans="2:19" ht="12" thickBot="1" x14ac:dyDescent="0.3">
      <c r="B17" s="57"/>
      <c r="C17" s="134">
        <f>Inputs!C38</f>
        <v>1</v>
      </c>
      <c r="D17" s="120" t="str">
        <f>'LRMC - Linear'!D16</f>
        <v>Existing spare capacity</v>
      </c>
      <c r="E17" s="127">
        <f>'LRMC - Linear'!M16</f>
        <v>0</v>
      </c>
      <c r="F17" s="109">
        <f>'LRMC - Linear'!H16</f>
        <v>0</v>
      </c>
      <c r="G17" s="110">
        <v>0</v>
      </c>
      <c r="H17" s="131">
        <f>'LRMC - Linear'!J16</f>
        <v>18.199249999999999</v>
      </c>
      <c r="I17" s="109">
        <f>'LRMC - Linear'!I16</f>
        <v>72797</v>
      </c>
      <c r="J17" s="112">
        <f>IF(D17="","",SUM(I$17:$I17))</f>
        <v>72797</v>
      </c>
      <c r="K17" s="192">
        <f t="shared" ref="K17:K41" si="0">IFERROR((1+DiscountRate)^-(G17),"")</f>
        <v>1</v>
      </c>
      <c r="L17" s="112">
        <f>IFERROR('LRMC - Linear'!K16*K17,"")</f>
        <v>0</v>
      </c>
      <c r="M17" s="112">
        <f>IF(D17="","",SUM($L$17:L17))</f>
        <v>0</v>
      </c>
      <c r="N17" s="193">
        <f>IFERROR('LRMC - Linear'!L16*K17,"")</f>
        <v>868527.53759581537</v>
      </c>
      <c r="O17" s="169">
        <f>N17</f>
        <v>868527.53759581537</v>
      </c>
      <c r="P17" s="135">
        <f t="shared" ref="P17:P41" si="1">IFERROR(M17/O17,"")</f>
        <v>0</v>
      </c>
      <c r="Q17" s="59"/>
      <c r="R17" s="87"/>
      <c r="S17" s="87"/>
    </row>
    <row r="18" spans="2:19" ht="12" thickTop="1" x14ac:dyDescent="0.25">
      <c r="B18" s="57"/>
      <c r="C18" s="120">
        <f>Inputs!C39</f>
        <v>2</v>
      </c>
      <c r="D18" s="120" t="str">
        <f>'LRMC - Linear'!D17</f>
        <v>desalination 1</v>
      </c>
      <c r="E18" s="127">
        <f>'LRMC - Linear'!M17</f>
        <v>2.9177764670669148</v>
      </c>
      <c r="F18" s="109">
        <f>'LRMC - Linear'!H17</f>
        <v>3</v>
      </c>
      <c r="G18" s="113">
        <f>IFERROR(H17-F18,"")</f>
        <v>15.199249999999999</v>
      </c>
      <c r="H18" s="132">
        <f>IFERROR('LRMC - Linear'!J17+H17,"")</f>
        <v>36.949249999999999</v>
      </c>
      <c r="I18" s="109">
        <f>'LRMC - Linear'!I17</f>
        <v>75000</v>
      </c>
      <c r="J18" s="112">
        <f>IF(D18="","",SUM(I$17:$I18))</f>
        <v>147797</v>
      </c>
      <c r="K18" s="192">
        <f t="shared" si="0"/>
        <v>0.44317989770973432</v>
      </c>
      <c r="L18" s="112">
        <f>IFERROR('LRMC - Linear'!K17*K18,"")</f>
        <v>973288.74373322516</v>
      </c>
      <c r="M18" s="112">
        <f>IF(D18="","",SUM($L$17:L18))</f>
        <v>973288.74373322516</v>
      </c>
      <c r="N18" s="193">
        <f>IFERROR('LRMC - Linear'!L17*K18,"")</f>
        <v>333572.07267889864</v>
      </c>
      <c r="O18" s="170">
        <f>IF(D18="","",SUM(N$17:$N18))</f>
        <v>1202099.610274714</v>
      </c>
      <c r="P18" s="135">
        <f t="shared" si="1"/>
        <v>0.80965731576171207</v>
      </c>
      <c r="Q18" s="59"/>
      <c r="R18" s="87"/>
      <c r="S18" s="87"/>
    </row>
    <row r="19" spans="2:19" x14ac:dyDescent="0.25">
      <c r="B19" s="57"/>
      <c r="C19" s="120">
        <f>Inputs!C40</f>
        <v>3</v>
      </c>
      <c r="D19" s="120" t="str">
        <f>'LRMC - Linear'!D18</f>
        <v>augmentation 1</v>
      </c>
      <c r="E19" s="127">
        <f>'LRMC - Linear'!M18</f>
        <v>0.70441315870534349</v>
      </c>
      <c r="F19" s="109">
        <f>'LRMC - Linear'!H18</f>
        <v>5</v>
      </c>
      <c r="G19" s="113">
        <f t="shared" ref="G19:G41" si="2">IFERROR(H18-F19,"")</f>
        <v>31.949249999999999</v>
      </c>
      <c r="H19" s="128">
        <f>IFERROR('LRMC - Linear'!J18+H18,"")</f>
        <v>40.699249999999999</v>
      </c>
      <c r="I19" s="109">
        <f>'LRMC - Linear'!I18</f>
        <v>15000</v>
      </c>
      <c r="J19" s="112">
        <f>IF(D19="","",SUM(I$17:$I19))</f>
        <v>162797</v>
      </c>
      <c r="K19" s="192">
        <f t="shared" si="0"/>
        <v>0.18075959268738989</v>
      </c>
      <c r="L19" s="112">
        <f>IFERROR('LRMC - Linear'!K18*K19,"")</f>
        <v>24722.95067420106</v>
      </c>
      <c r="M19" s="112">
        <f>IF(D19="","",SUM($L$17:L19))</f>
        <v>998011.69440742617</v>
      </c>
      <c r="N19" s="193">
        <f>IFERROR('LRMC - Linear'!L18*K19,"")</f>
        <v>35097.230039881593</v>
      </c>
      <c r="O19" s="112">
        <f>IF(D19="","",SUM(N$17:$N19))</f>
        <v>1237196.8403145955</v>
      </c>
      <c r="P19" s="135">
        <f t="shared" si="1"/>
        <v>0.80667171292940809</v>
      </c>
      <c r="Q19" s="59"/>
      <c r="R19" s="87"/>
      <c r="S19" s="87"/>
    </row>
    <row r="20" spans="2:19" x14ac:dyDescent="0.25">
      <c r="B20" s="57"/>
      <c r="C20" s="120">
        <f>Inputs!C41</f>
        <v>4</v>
      </c>
      <c r="D20" s="120" t="str">
        <f>'LRMC - Linear'!D19</f>
        <v>augmentation 2</v>
      </c>
      <c r="E20" s="127">
        <f>'LRMC - Linear'!M19</f>
        <v>1.3899968487224466</v>
      </c>
      <c r="F20" s="109">
        <f>'LRMC - Linear'!H19</f>
        <v>5</v>
      </c>
      <c r="G20" s="113">
        <f t="shared" si="2"/>
        <v>35.699249999999999</v>
      </c>
      <c r="H20" s="128">
        <f>IFERROR('LRMC - Linear'!J19+H19,"")</f>
        <v>50.699249999999999</v>
      </c>
      <c r="I20" s="109">
        <f>'LRMC - Linear'!I19</f>
        <v>40000</v>
      </c>
      <c r="J20" s="112">
        <f>IF(D20="","",SUM(I$17:$I20))</f>
        <v>202797</v>
      </c>
      <c r="K20" s="192">
        <f t="shared" si="0"/>
        <v>0.14787836166995588</v>
      </c>
      <c r="L20" s="112">
        <f>IFERROR('LRMC - Linear'!K19*K20,"")</f>
        <v>90957.912454147066</v>
      </c>
      <c r="M20" s="112">
        <f>IF(D20="","",SUM($L$17:L20))</f>
        <v>1088969.6068615732</v>
      </c>
      <c r="N20" s="193">
        <f>IFERROR('LRMC - Linear'!L19*K20,"")</f>
        <v>65437.495443063031</v>
      </c>
      <c r="O20" s="112">
        <f>IF(D20="","",SUM(N$17:$N20))</f>
        <v>1302634.3357576586</v>
      </c>
      <c r="P20" s="135">
        <f t="shared" si="1"/>
        <v>0.83597489868727404</v>
      </c>
      <c r="Q20" s="59"/>
      <c r="R20" s="87"/>
      <c r="S20" s="87"/>
    </row>
    <row r="21" spans="2:19" x14ac:dyDescent="0.25">
      <c r="B21" s="57"/>
      <c r="C21" s="120">
        <f>Inputs!C42</f>
        <v>5</v>
      </c>
      <c r="D21" s="120" t="str">
        <f>'LRMC - Linear'!D20</f>
        <v>augmentation 3</v>
      </c>
      <c r="E21" s="127">
        <f>'LRMC - Linear'!M20</f>
        <v>2.2393377851911724</v>
      </c>
      <c r="F21" s="109">
        <f>'LRMC - Linear'!H20</f>
        <v>7</v>
      </c>
      <c r="G21" s="113">
        <f t="shared" si="2"/>
        <v>43.699249999999999</v>
      </c>
      <c r="H21" s="128">
        <f>IFERROR('LRMC - Linear'!J20+H20,"")</f>
        <v>54.949249999999999</v>
      </c>
      <c r="I21" s="109">
        <f>'LRMC - Linear'!I20</f>
        <v>17000</v>
      </c>
      <c r="J21" s="112">
        <f>IF(D21="","",SUM(I$17:$I21))</f>
        <v>219797</v>
      </c>
      <c r="K21" s="192">
        <f t="shared" si="0"/>
        <v>9.6357373460290427E-2</v>
      </c>
      <c r="L21" s="112">
        <f>IFERROR('LRMC - Linear'!K20*K21,"")</f>
        <v>42113.662388503588</v>
      </c>
      <c r="M21" s="112">
        <f>IF(D21="","",SUM($L$17:L21))</f>
        <v>1131083.2692500767</v>
      </c>
      <c r="N21" s="193">
        <f>IFERROR('LRMC - Linear'!L20*K21,"")</f>
        <v>18806.301875046662</v>
      </c>
      <c r="O21" s="112">
        <f>IF(D21="","",SUM(N$17:$N21))</f>
        <v>1321440.6376327053</v>
      </c>
      <c r="P21" s="135">
        <f t="shared" si="1"/>
        <v>0.85594709065127261</v>
      </c>
      <c r="Q21" s="59"/>
      <c r="R21" s="87"/>
      <c r="S21" s="87"/>
    </row>
    <row r="22" spans="2:19" x14ac:dyDescent="0.25">
      <c r="B22" s="57"/>
      <c r="C22" s="120">
        <f>Inputs!C43</f>
        <v>6</v>
      </c>
      <c r="D22" s="120" t="str">
        <f>'LRMC - Linear'!D21</f>
        <v>augmentation 4</v>
      </c>
      <c r="E22" s="127">
        <f>'LRMC - Linear'!M21</f>
        <v>5.9701488344746592</v>
      </c>
      <c r="F22" s="109">
        <f>'LRMC - Linear'!H21</f>
        <v>5</v>
      </c>
      <c r="G22" s="113">
        <f t="shared" si="2"/>
        <v>49.949249999999999</v>
      </c>
      <c r="H22" s="128">
        <f>IFERROR('LRMC - Linear'!J21+H21,"")</f>
        <v>62.949249999999999</v>
      </c>
      <c r="I22" s="109">
        <f>'LRMC - Linear'!I21</f>
        <v>32000</v>
      </c>
      <c r="J22" s="112">
        <f>IF(D22="","",SUM(I$17:$I22))</f>
        <v>251797</v>
      </c>
      <c r="K22" s="192">
        <f t="shared" si="0"/>
        <v>6.8953621505133414E-2</v>
      </c>
      <c r="L22" s="112">
        <f>IFERROR('LRMC - Linear'!K21*K22,"")</f>
        <v>153089.9096231068</v>
      </c>
      <c r="M22" s="112">
        <f>IF(D22="","",SUM($L$17:L22))</f>
        <v>1284173.1788731834</v>
      </c>
      <c r="N22" s="193">
        <f>IFERROR('LRMC - Linear'!L21*K22,"")</f>
        <v>25642.561662631961</v>
      </c>
      <c r="O22" s="112">
        <f>IF(D22="","",SUM(N$17:$N22))</f>
        <v>1347083.1992953373</v>
      </c>
      <c r="P22" s="135">
        <f t="shared" si="1"/>
        <v>0.95329908319318191</v>
      </c>
      <c r="Q22" s="59"/>
      <c r="R22" s="87"/>
      <c r="S22" s="87"/>
    </row>
    <row r="23" spans="2:19" x14ac:dyDescent="0.25">
      <c r="B23" s="57"/>
      <c r="C23" s="120">
        <f>Inputs!C44</f>
        <v>7</v>
      </c>
      <c r="D23" s="120" t="str">
        <f>'LRMC - Linear'!D22</f>
        <v>augmentation 5</v>
      </c>
      <c r="E23" s="127">
        <f>'LRMC - Linear'!M22</f>
        <v>5.9701488344746592</v>
      </c>
      <c r="F23" s="109">
        <f>'LRMC - Linear'!H22</f>
        <v>5</v>
      </c>
      <c r="G23" s="113">
        <f t="shared" si="2"/>
        <v>57.949249999999999</v>
      </c>
      <c r="H23" s="128">
        <f>IFERROR('LRMC - Linear'!J22+H22,"")</f>
        <v>70.949250000000006</v>
      </c>
      <c r="I23" s="109">
        <f>'LRMC - Linear'!I22</f>
        <v>32000</v>
      </c>
      <c r="J23" s="112">
        <f>IF(D23="","",SUM(I$17:$I23))</f>
        <v>283797</v>
      </c>
      <c r="K23" s="192">
        <f t="shared" si="0"/>
        <v>4.4930101901173129E-2</v>
      </c>
      <c r="L23" s="112">
        <f>IFERROR('LRMC - Linear'!K22*K23,"")</f>
        <v>99753.212220992602</v>
      </c>
      <c r="M23" s="112">
        <f>IF(D23="","",SUM($L$17:L23))</f>
        <v>1383926.3910941761</v>
      </c>
      <c r="N23" s="193">
        <f>IFERROR('LRMC - Linear'!L22*K23,"")</f>
        <v>16708.66422039047</v>
      </c>
      <c r="O23" s="112">
        <f>IF(D23="","",SUM(N$17:$N23))</f>
        <v>1363791.8635157277</v>
      </c>
      <c r="P23" s="135">
        <f t="shared" si="1"/>
        <v>1.0147636366787989</v>
      </c>
      <c r="Q23" s="59"/>
      <c r="R23" s="87"/>
      <c r="S23" s="87"/>
    </row>
    <row r="24" spans="2:19" x14ac:dyDescent="0.25">
      <c r="B24" s="57"/>
      <c r="C24" s="120">
        <f>Inputs!C45</f>
        <v>8</v>
      </c>
      <c r="D24" s="120" t="str">
        <f>'LRMC - Linear'!D23</f>
        <v>augmentation 6</v>
      </c>
      <c r="E24" s="127">
        <f>'LRMC - Linear'!M23</f>
        <v>5.9701488344746592</v>
      </c>
      <c r="F24" s="109">
        <f>'LRMC - Linear'!H23</f>
        <v>5</v>
      </c>
      <c r="G24" s="113">
        <f t="shared" si="2"/>
        <v>65.949250000000006</v>
      </c>
      <c r="H24" s="128">
        <f>IFERROR('LRMC - Linear'!J23+H23,"")</f>
        <v>78.949250000000006</v>
      </c>
      <c r="I24" s="109">
        <f>'LRMC - Linear'!I23</f>
        <v>32000</v>
      </c>
      <c r="J24" s="112">
        <f>IF(D24="","",SUM(I$17:$I24))</f>
        <v>315797</v>
      </c>
      <c r="K24" s="192">
        <f t="shared" si="0"/>
        <v>2.927640365777617E-2</v>
      </c>
      <c r="L24" s="112">
        <f>IFERROR('LRMC - Linear'!K23*K24,"")</f>
        <v>64999.080428645502</v>
      </c>
      <c r="M24" s="112">
        <f>IF(D24="","",SUM($L$17:L24))</f>
        <v>1448925.4715228216</v>
      </c>
      <c r="N24" s="193">
        <f>IFERROR('LRMC - Linear'!L23*K24,"")</f>
        <v>10887.34673636743</v>
      </c>
      <c r="O24" s="112">
        <f>IF(D24="","",SUM(N$17:$N24))</f>
        <v>1374679.210252095</v>
      </c>
      <c r="P24" s="135">
        <f t="shared" si="1"/>
        <v>1.0540098815178205</v>
      </c>
      <c r="Q24" s="59"/>
      <c r="R24" s="87"/>
      <c r="S24" s="87"/>
    </row>
    <row r="25" spans="2:19" x14ac:dyDescent="0.25">
      <c r="B25" s="57"/>
      <c r="C25" s="120">
        <f>Inputs!C46</f>
        <v>9</v>
      </c>
      <c r="D25" s="120" t="str">
        <f>'LRMC - Linear'!D24</f>
        <v/>
      </c>
      <c r="E25" s="127" t="str">
        <f>'LRMC - Linear'!M24</f>
        <v/>
      </c>
      <c r="F25" s="109" t="str">
        <f>'LRMC - Linear'!H24</f>
        <v/>
      </c>
      <c r="G25" s="113" t="str">
        <f t="shared" si="2"/>
        <v/>
      </c>
      <c r="H25" s="128" t="str">
        <f>IFERROR('LRMC - Linear'!J24+H24,"")</f>
        <v/>
      </c>
      <c r="I25" s="109" t="str">
        <f>'LRMC - Linear'!I24</f>
        <v/>
      </c>
      <c r="J25" s="112" t="str">
        <f>IF(D25="","",SUM(I$17:$I25))</f>
        <v/>
      </c>
      <c r="K25" s="192" t="str">
        <f t="shared" si="0"/>
        <v/>
      </c>
      <c r="L25" s="112" t="str">
        <f>IFERROR('LRMC - Linear'!K24*K25,"")</f>
        <v/>
      </c>
      <c r="M25" s="112" t="str">
        <f>IF(D25="","",SUM($L$17:L25))</f>
        <v/>
      </c>
      <c r="N25" s="193" t="str">
        <f>IFERROR('LRMC - Linear'!L24*K25,"")</f>
        <v/>
      </c>
      <c r="O25" s="112" t="str">
        <f>IF(D25="","",SUM(N$17:$N25))</f>
        <v/>
      </c>
      <c r="P25" s="135" t="str">
        <f t="shared" si="1"/>
        <v/>
      </c>
      <c r="Q25" s="59"/>
      <c r="R25" s="87"/>
      <c r="S25" s="87"/>
    </row>
    <row r="26" spans="2:19" x14ac:dyDescent="0.25">
      <c r="B26" s="57"/>
      <c r="C26" s="120">
        <f>Inputs!C47</f>
        <v>10</v>
      </c>
      <c r="D26" s="120" t="str">
        <f>'LRMC - Linear'!D25</f>
        <v/>
      </c>
      <c r="E26" s="127" t="str">
        <f>'LRMC - Linear'!M25</f>
        <v/>
      </c>
      <c r="F26" s="109" t="str">
        <f>'LRMC - Linear'!H25</f>
        <v/>
      </c>
      <c r="G26" s="113" t="str">
        <f t="shared" si="2"/>
        <v/>
      </c>
      <c r="H26" s="128" t="str">
        <f>IFERROR('LRMC - Linear'!J25+H25,"")</f>
        <v/>
      </c>
      <c r="I26" s="109" t="str">
        <f>'LRMC - Linear'!I25</f>
        <v/>
      </c>
      <c r="J26" s="112" t="str">
        <f>IF(D26="","",SUM(I$17:$I26))</f>
        <v/>
      </c>
      <c r="K26" s="192" t="str">
        <f t="shared" si="0"/>
        <v/>
      </c>
      <c r="L26" s="112" t="str">
        <f>IFERROR('LRMC - Linear'!K25*K26,"")</f>
        <v/>
      </c>
      <c r="M26" s="112" t="str">
        <f>IF(D26="","",SUM($L$17:L26))</f>
        <v/>
      </c>
      <c r="N26" s="193" t="str">
        <f>IFERROR('LRMC - Linear'!L25*K26,"")</f>
        <v/>
      </c>
      <c r="O26" s="112" t="str">
        <f>IF(D26="","",SUM(N$17:$N26))</f>
        <v/>
      </c>
      <c r="P26" s="135" t="str">
        <f t="shared" si="1"/>
        <v/>
      </c>
      <c r="Q26" s="59"/>
      <c r="R26" s="87"/>
      <c r="S26" s="87"/>
    </row>
    <row r="27" spans="2:19" x14ac:dyDescent="0.25">
      <c r="B27" s="57"/>
      <c r="C27" s="120">
        <f>Inputs!C48</f>
        <v>11</v>
      </c>
      <c r="D27" s="120" t="str">
        <f>'LRMC - Linear'!D26</f>
        <v/>
      </c>
      <c r="E27" s="127" t="str">
        <f>'LRMC - Linear'!M26</f>
        <v/>
      </c>
      <c r="F27" s="109" t="str">
        <f>'LRMC - Linear'!H26</f>
        <v/>
      </c>
      <c r="G27" s="113" t="str">
        <f t="shared" si="2"/>
        <v/>
      </c>
      <c r="H27" s="128" t="str">
        <f>IFERROR('LRMC - Linear'!J26+H26,"")</f>
        <v/>
      </c>
      <c r="I27" s="109" t="str">
        <f>'LRMC - Linear'!I26</f>
        <v/>
      </c>
      <c r="J27" s="112" t="str">
        <f>IF(D27="","",SUM(I$17:$I27))</f>
        <v/>
      </c>
      <c r="K27" s="192" t="str">
        <f t="shared" si="0"/>
        <v/>
      </c>
      <c r="L27" s="112" t="str">
        <f>IFERROR('LRMC - Linear'!K26*K27,"")</f>
        <v/>
      </c>
      <c r="M27" s="112" t="str">
        <f>IF(D27="","",SUM($L$17:L27))</f>
        <v/>
      </c>
      <c r="N27" s="193" t="str">
        <f>IFERROR('LRMC - Linear'!L26*K27,"")</f>
        <v/>
      </c>
      <c r="O27" s="112" t="str">
        <f>IF(D27="","",SUM(N$17:$N27))</f>
        <v/>
      </c>
      <c r="P27" s="135" t="str">
        <f t="shared" si="1"/>
        <v/>
      </c>
      <c r="Q27" s="59"/>
      <c r="R27" s="87"/>
      <c r="S27" s="87"/>
    </row>
    <row r="28" spans="2:19" x14ac:dyDescent="0.25">
      <c r="B28" s="57"/>
      <c r="C28" s="120">
        <f>Inputs!C49</f>
        <v>12</v>
      </c>
      <c r="D28" s="120" t="str">
        <f>'LRMC - Linear'!D27</f>
        <v/>
      </c>
      <c r="E28" s="127" t="str">
        <f>'LRMC - Linear'!M27</f>
        <v/>
      </c>
      <c r="F28" s="109" t="str">
        <f>'LRMC - Linear'!H27</f>
        <v/>
      </c>
      <c r="G28" s="113" t="str">
        <f t="shared" si="2"/>
        <v/>
      </c>
      <c r="H28" s="128" t="str">
        <f>IFERROR('LRMC - Linear'!J27+H27,"")</f>
        <v/>
      </c>
      <c r="I28" s="109" t="str">
        <f>'LRMC - Linear'!I27</f>
        <v/>
      </c>
      <c r="J28" s="112" t="str">
        <f>IF(D28="","",SUM(I$17:$I28))</f>
        <v/>
      </c>
      <c r="K28" s="192" t="str">
        <f t="shared" si="0"/>
        <v/>
      </c>
      <c r="L28" s="112" t="str">
        <f>IFERROR('LRMC - Linear'!K27*K28,"")</f>
        <v/>
      </c>
      <c r="M28" s="112" t="str">
        <f>IF(D28="","",SUM($L$17:L28))</f>
        <v/>
      </c>
      <c r="N28" s="193" t="str">
        <f>IFERROR('LRMC - Linear'!L27*K28,"")</f>
        <v/>
      </c>
      <c r="O28" s="112" t="str">
        <f>IF(D28="","",SUM(N$17:$N28))</f>
        <v/>
      </c>
      <c r="P28" s="135" t="str">
        <f t="shared" si="1"/>
        <v/>
      </c>
      <c r="Q28" s="59"/>
      <c r="R28" s="87"/>
      <c r="S28" s="87"/>
    </row>
    <row r="29" spans="2:19" x14ac:dyDescent="0.25">
      <c r="B29" s="57"/>
      <c r="C29" s="120">
        <f>Inputs!C50</f>
        <v>13</v>
      </c>
      <c r="D29" s="120" t="str">
        <f>'LRMC - Linear'!D28</f>
        <v/>
      </c>
      <c r="E29" s="127" t="str">
        <f>'LRMC - Linear'!M28</f>
        <v/>
      </c>
      <c r="F29" s="109" t="str">
        <f>'LRMC - Linear'!H28</f>
        <v/>
      </c>
      <c r="G29" s="113" t="str">
        <f t="shared" si="2"/>
        <v/>
      </c>
      <c r="H29" s="128" t="str">
        <f>IFERROR('LRMC - Linear'!J28+H28,"")</f>
        <v/>
      </c>
      <c r="I29" s="109" t="str">
        <f>'LRMC - Linear'!I28</f>
        <v/>
      </c>
      <c r="J29" s="112" t="str">
        <f>IF(D29="","",SUM(I$17:$I29))</f>
        <v/>
      </c>
      <c r="K29" s="192" t="str">
        <f t="shared" si="0"/>
        <v/>
      </c>
      <c r="L29" s="112" t="str">
        <f>IFERROR('LRMC - Linear'!K28*K29,"")</f>
        <v/>
      </c>
      <c r="M29" s="112" t="str">
        <f>IF(D29="","",SUM($L$17:L29))</f>
        <v/>
      </c>
      <c r="N29" s="193" t="str">
        <f>IFERROR('LRMC - Linear'!L28*K29,"")</f>
        <v/>
      </c>
      <c r="O29" s="112" t="str">
        <f>IF(D29="","",SUM(N$17:$N29))</f>
        <v/>
      </c>
      <c r="P29" s="135" t="str">
        <f t="shared" si="1"/>
        <v/>
      </c>
      <c r="Q29" s="59"/>
      <c r="R29" s="87"/>
      <c r="S29" s="87"/>
    </row>
    <row r="30" spans="2:19" x14ac:dyDescent="0.25">
      <c r="B30" s="57"/>
      <c r="C30" s="120">
        <f>Inputs!C51</f>
        <v>14</v>
      </c>
      <c r="D30" s="120" t="str">
        <f>'LRMC - Linear'!D29</f>
        <v/>
      </c>
      <c r="E30" s="127" t="str">
        <f>'LRMC - Linear'!M29</f>
        <v/>
      </c>
      <c r="F30" s="109" t="str">
        <f>'LRMC - Linear'!H29</f>
        <v/>
      </c>
      <c r="G30" s="113" t="str">
        <f t="shared" si="2"/>
        <v/>
      </c>
      <c r="H30" s="128" t="str">
        <f>IFERROR('LRMC - Linear'!J29+H29,"")</f>
        <v/>
      </c>
      <c r="I30" s="109" t="str">
        <f>'LRMC - Linear'!I29</f>
        <v/>
      </c>
      <c r="J30" s="112" t="str">
        <f>IF(D30="","",SUM(I$17:$I30))</f>
        <v/>
      </c>
      <c r="K30" s="192" t="str">
        <f t="shared" si="0"/>
        <v/>
      </c>
      <c r="L30" s="112" t="str">
        <f>IFERROR('LRMC - Linear'!K29*K30,"")</f>
        <v/>
      </c>
      <c r="M30" s="112" t="str">
        <f>IF(D30="","",SUM($L$17:L30))</f>
        <v/>
      </c>
      <c r="N30" s="193" t="str">
        <f>IFERROR('LRMC - Linear'!L29*K30,"")</f>
        <v/>
      </c>
      <c r="O30" s="112" t="str">
        <f>IF(D30="","",SUM(N$17:$N30))</f>
        <v/>
      </c>
      <c r="P30" s="135" t="str">
        <f t="shared" si="1"/>
        <v/>
      </c>
      <c r="Q30" s="59"/>
      <c r="R30" s="87"/>
      <c r="S30" s="87"/>
    </row>
    <row r="31" spans="2:19" x14ac:dyDescent="0.25">
      <c r="B31" s="57"/>
      <c r="C31" s="120">
        <f>Inputs!C52</f>
        <v>15</v>
      </c>
      <c r="D31" s="120" t="str">
        <f>'LRMC - Linear'!D30</f>
        <v/>
      </c>
      <c r="E31" s="127" t="str">
        <f>'LRMC - Linear'!M30</f>
        <v/>
      </c>
      <c r="F31" s="109" t="str">
        <f>'LRMC - Linear'!H30</f>
        <v/>
      </c>
      <c r="G31" s="113" t="str">
        <f t="shared" si="2"/>
        <v/>
      </c>
      <c r="H31" s="128" t="str">
        <f>IFERROR('LRMC - Linear'!J30+H30,"")</f>
        <v/>
      </c>
      <c r="I31" s="109" t="str">
        <f>'LRMC - Linear'!I30</f>
        <v/>
      </c>
      <c r="J31" s="112" t="str">
        <f>IF(D31="","",SUM(I$17:$I31))</f>
        <v/>
      </c>
      <c r="K31" s="192" t="str">
        <f t="shared" si="0"/>
        <v/>
      </c>
      <c r="L31" s="112" t="str">
        <f>IFERROR('LRMC - Linear'!K30*K31,"")</f>
        <v/>
      </c>
      <c r="M31" s="112" t="str">
        <f>IF(D31="","",SUM($L$17:L31))</f>
        <v/>
      </c>
      <c r="N31" s="193" t="str">
        <f>IFERROR('LRMC - Linear'!L30*K31,"")</f>
        <v/>
      </c>
      <c r="O31" s="112" t="str">
        <f>IF(D31="","",SUM(N$17:$N31))</f>
        <v/>
      </c>
      <c r="P31" s="135" t="str">
        <f t="shared" si="1"/>
        <v/>
      </c>
      <c r="Q31" s="59"/>
      <c r="R31" s="87"/>
      <c r="S31" s="87"/>
    </row>
    <row r="32" spans="2:19" x14ac:dyDescent="0.25">
      <c r="B32" s="57"/>
      <c r="C32" s="120">
        <f>Inputs!C53</f>
        <v>16</v>
      </c>
      <c r="D32" s="120" t="str">
        <f>'LRMC - Linear'!D31</f>
        <v/>
      </c>
      <c r="E32" s="127" t="str">
        <f>'LRMC - Linear'!M31</f>
        <v/>
      </c>
      <c r="F32" s="109" t="str">
        <f>'LRMC - Linear'!H31</f>
        <v/>
      </c>
      <c r="G32" s="113" t="str">
        <f t="shared" si="2"/>
        <v/>
      </c>
      <c r="H32" s="128" t="str">
        <f>IFERROR('LRMC - Linear'!J31+H31,"")</f>
        <v/>
      </c>
      <c r="I32" s="109" t="str">
        <f>'LRMC - Linear'!I31</f>
        <v/>
      </c>
      <c r="J32" s="112" t="str">
        <f>IF(D32="","",SUM(I$17:$I32))</f>
        <v/>
      </c>
      <c r="K32" s="192" t="str">
        <f t="shared" si="0"/>
        <v/>
      </c>
      <c r="L32" s="112" t="str">
        <f>IFERROR('LRMC - Linear'!K31*K32,"")</f>
        <v/>
      </c>
      <c r="M32" s="112" t="str">
        <f>IF(D32="","",SUM($L$17:L32))</f>
        <v/>
      </c>
      <c r="N32" s="193" t="str">
        <f>IFERROR('LRMC - Linear'!L31*K32,"")</f>
        <v/>
      </c>
      <c r="O32" s="112" t="str">
        <f>IF(D32="","",SUM(N$17:$N32))</f>
        <v/>
      </c>
      <c r="P32" s="135" t="str">
        <f t="shared" si="1"/>
        <v/>
      </c>
      <c r="Q32" s="59"/>
      <c r="R32" s="87"/>
      <c r="S32" s="87"/>
    </row>
    <row r="33" spans="2:19" x14ac:dyDescent="0.25">
      <c r="B33" s="57"/>
      <c r="C33" s="120">
        <f>Inputs!C54</f>
        <v>17</v>
      </c>
      <c r="D33" s="120" t="str">
        <f>'LRMC - Linear'!D32</f>
        <v/>
      </c>
      <c r="E33" s="127" t="str">
        <f>'LRMC - Linear'!M32</f>
        <v/>
      </c>
      <c r="F33" s="109" t="str">
        <f>'LRMC - Linear'!H32</f>
        <v/>
      </c>
      <c r="G33" s="113" t="str">
        <f t="shared" si="2"/>
        <v/>
      </c>
      <c r="H33" s="128" t="str">
        <f>IFERROR('LRMC - Linear'!J32+H32,"")</f>
        <v/>
      </c>
      <c r="I33" s="109" t="str">
        <f>'LRMC - Linear'!I32</f>
        <v/>
      </c>
      <c r="J33" s="112" t="str">
        <f>IF(D33="","",SUM(I$17:$I33))</f>
        <v/>
      </c>
      <c r="K33" s="192" t="str">
        <f t="shared" si="0"/>
        <v/>
      </c>
      <c r="L33" s="112" t="str">
        <f>IFERROR('LRMC - Linear'!K32*K33,"")</f>
        <v/>
      </c>
      <c r="M33" s="112" t="str">
        <f>IF(D33="","",SUM($L$17:L33))</f>
        <v/>
      </c>
      <c r="N33" s="193" t="str">
        <f>IFERROR('LRMC - Linear'!L32*K33,"")</f>
        <v/>
      </c>
      <c r="O33" s="112" t="str">
        <f>IF(D33="","",SUM(N$17:$N33))</f>
        <v/>
      </c>
      <c r="P33" s="135" t="str">
        <f t="shared" si="1"/>
        <v/>
      </c>
      <c r="Q33" s="59"/>
      <c r="R33" s="87"/>
      <c r="S33" s="87"/>
    </row>
    <row r="34" spans="2:19" x14ac:dyDescent="0.25">
      <c r="B34" s="57"/>
      <c r="C34" s="120">
        <f>Inputs!C55</f>
        <v>18</v>
      </c>
      <c r="D34" s="120" t="str">
        <f>'LRMC - Linear'!D33</f>
        <v/>
      </c>
      <c r="E34" s="127" t="str">
        <f>'LRMC - Linear'!M33</f>
        <v/>
      </c>
      <c r="F34" s="109" t="str">
        <f>'LRMC - Linear'!H33</f>
        <v/>
      </c>
      <c r="G34" s="113" t="str">
        <f t="shared" si="2"/>
        <v/>
      </c>
      <c r="H34" s="128" t="str">
        <f>IFERROR('LRMC - Linear'!J33+H33,"")</f>
        <v/>
      </c>
      <c r="I34" s="109" t="str">
        <f>'LRMC - Linear'!I33</f>
        <v/>
      </c>
      <c r="J34" s="112" t="str">
        <f>IF(D34="","",SUM(I$17:$I34))</f>
        <v/>
      </c>
      <c r="K34" s="192" t="str">
        <f t="shared" si="0"/>
        <v/>
      </c>
      <c r="L34" s="112" t="str">
        <f>IFERROR('LRMC - Linear'!K33*K34,"")</f>
        <v/>
      </c>
      <c r="M34" s="112" t="str">
        <f>IF(D34="","",SUM($L$17:L34))</f>
        <v/>
      </c>
      <c r="N34" s="193" t="str">
        <f>IFERROR('LRMC - Linear'!L33*K34,"")</f>
        <v/>
      </c>
      <c r="O34" s="112" t="str">
        <f>IF(D34="","",SUM(N$17:$N34))</f>
        <v/>
      </c>
      <c r="P34" s="135" t="str">
        <f t="shared" si="1"/>
        <v/>
      </c>
      <c r="Q34" s="59"/>
      <c r="R34" s="87"/>
      <c r="S34" s="87"/>
    </row>
    <row r="35" spans="2:19" x14ac:dyDescent="0.25">
      <c r="B35" s="57"/>
      <c r="C35" s="120">
        <f>Inputs!C56</f>
        <v>19</v>
      </c>
      <c r="D35" s="120" t="str">
        <f>'LRMC - Linear'!D34</f>
        <v/>
      </c>
      <c r="E35" s="127" t="str">
        <f>'LRMC - Linear'!M34</f>
        <v/>
      </c>
      <c r="F35" s="109" t="str">
        <f>'LRMC - Linear'!H34</f>
        <v/>
      </c>
      <c r="G35" s="113" t="str">
        <f t="shared" si="2"/>
        <v/>
      </c>
      <c r="H35" s="128" t="str">
        <f>IFERROR('LRMC - Linear'!J34+H34,"")</f>
        <v/>
      </c>
      <c r="I35" s="109" t="str">
        <f>'LRMC - Linear'!I34</f>
        <v/>
      </c>
      <c r="J35" s="112" t="str">
        <f>IF(D35="","",SUM(I$17:$I35))</f>
        <v/>
      </c>
      <c r="K35" s="192" t="str">
        <f t="shared" si="0"/>
        <v/>
      </c>
      <c r="L35" s="112" t="str">
        <f>IFERROR('LRMC - Linear'!K34*K35,"")</f>
        <v/>
      </c>
      <c r="M35" s="112" t="str">
        <f>IF(D35="","",SUM($L$17:L35))</f>
        <v/>
      </c>
      <c r="N35" s="193" t="str">
        <f>IFERROR('LRMC - Linear'!L34*K35,"")</f>
        <v/>
      </c>
      <c r="O35" s="112" t="str">
        <f>IF(D35="","",SUM(N$17:$N35))</f>
        <v/>
      </c>
      <c r="P35" s="135" t="str">
        <f t="shared" si="1"/>
        <v/>
      </c>
      <c r="Q35" s="59"/>
      <c r="R35" s="87"/>
      <c r="S35" s="87"/>
    </row>
    <row r="36" spans="2:19" x14ac:dyDescent="0.25">
      <c r="B36" s="57"/>
      <c r="C36" s="120">
        <f>Inputs!C57</f>
        <v>20</v>
      </c>
      <c r="D36" s="120" t="str">
        <f>'LRMC - Linear'!D35</f>
        <v/>
      </c>
      <c r="E36" s="127" t="str">
        <f>'LRMC - Linear'!M35</f>
        <v/>
      </c>
      <c r="F36" s="109" t="str">
        <f>'LRMC - Linear'!H35</f>
        <v/>
      </c>
      <c r="G36" s="113" t="str">
        <f t="shared" si="2"/>
        <v/>
      </c>
      <c r="H36" s="128" t="str">
        <f>IFERROR('LRMC - Linear'!J35+H35,"")</f>
        <v/>
      </c>
      <c r="I36" s="109" t="str">
        <f>'LRMC - Linear'!I35</f>
        <v/>
      </c>
      <c r="J36" s="112" t="str">
        <f>IF(D36="","",SUM(I$17:$I36))</f>
        <v/>
      </c>
      <c r="K36" s="192" t="str">
        <f t="shared" si="0"/>
        <v/>
      </c>
      <c r="L36" s="112" t="str">
        <f>IFERROR('LRMC - Linear'!K35*K36,"")</f>
        <v/>
      </c>
      <c r="M36" s="112" t="str">
        <f>IF(D36="","",SUM($L$17:L36))</f>
        <v/>
      </c>
      <c r="N36" s="193" t="str">
        <f>IFERROR('LRMC - Linear'!L35*K36,"")</f>
        <v/>
      </c>
      <c r="O36" s="112" t="str">
        <f>IF(D36="","",SUM(N$17:$N36))</f>
        <v/>
      </c>
      <c r="P36" s="135" t="str">
        <f t="shared" si="1"/>
        <v/>
      </c>
      <c r="Q36" s="59"/>
      <c r="R36" s="87"/>
      <c r="S36" s="87"/>
    </row>
    <row r="37" spans="2:19" x14ac:dyDescent="0.25">
      <c r="B37" s="57"/>
      <c r="C37" s="120">
        <f>Inputs!C58</f>
        <v>21</v>
      </c>
      <c r="D37" s="120" t="str">
        <f>'LRMC - Linear'!D36</f>
        <v/>
      </c>
      <c r="E37" s="127" t="str">
        <f>'LRMC - Linear'!M36</f>
        <v/>
      </c>
      <c r="F37" s="109" t="str">
        <f>'LRMC - Linear'!H36</f>
        <v/>
      </c>
      <c r="G37" s="113" t="str">
        <f t="shared" si="2"/>
        <v/>
      </c>
      <c r="H37" s="128" t="str">
        <f>IFERROR('LRMC - Linear'!J36+H36,"")</f>
        <v/>
      </c>
      <c r="I37" s="109" t="str">
        <f>'LRMC - Linear'!I36</f>
        <v/>
      </c>
      <c r="J37" s="112" t="str">
        <f>IF(D37="","",SUM(I$17:$I37))</f>
        <v/>
      </c>
      <c r="K37" s="192" t="str">
        <f t="shared" si="0"/>
        <v/>
      </c>
      <c r="L37" s="112" t="str">
        <f>IFERROR('LRMC - Linear'!K36*K37,"")</f>
        <v/>
      </c>
      <c r="M37" s="112" t="str">
        <f>IF(D37="","",SUM($L$17:L37))</f>
        <v/>
      </c>
      <c r="N37" s="193" t="str">
        <f>IFERROR('LRMC - Linear'!L36*K37,"")</f>
        <v/>
      </c>
      <c r="O37" s="112" t="str">
        <f>IF(D37="","",SUM(N$17:$N37))</f>
        <v/>
      </c>
      <c r="P37" s="135" t="str">
        <f t="shared" si="1"/>
        <v/>
      </c>
      <c r="Q37" s="59"/>
      <c r="R37" s="87"/>
      <c r="S37" s="87"/>
    </row>
    <row r="38" spans="2:19" x14ac:dyDescent="0.25">
      <c r="B38" s="57"/>
      <c r="C38" s="120">
        <f>Inputs!C59</f>
        <v>22</v>
      </c>
      <c r="D38" s="120" t="str">
        <f>'LRMC - Linear'!D37</f>
        <v/>
      </c>
      <c r="E38" s="127" t="str">
        <f>'LRMC - Linear'!M37</f>
        <v/>
      </c>
      <c r="F38" s="109" t="str">
        <f>'LRMC - Linear'!H37</f>
        <v/>
      </c>
      <c r="G38" s="113" t="str">
        <f t="shared" si="2"/>
        <v/>
      </c>
      <c r="H38" s="128" t="str">
        <f>IFERROR('LRMC - Linear'!J37+H37,"")</f>
        <v/>
      </c>
      <c r="I38" s="109" t="str">
        <f>'LRMC - Linear'!I37</f>
        <v/>
      </c>
      <c r="J38" s="112" t="str">
        <f>IF(D38="","",SUM(I$17:$I38))</f>
        <v/>
      </c>
      <c r="K38" s="192" t="str">
        <f t="shared" si="0"/>
        <v/>
      </c>
      <c r="L38" s="112" t="str">
        <f>IFERROR('LRMC - Linear'!K37*K38,"")</f>
        <v/>
      </c>
      <c r="M38" s="112" t="str">
        <f>IF(D38="","",SUM($L$17:L38))</f>
        <v/>
      </c>
      <c r="N38" s="193" t="str">
        <f>IFERROR('LRMC - Linear'!L37*K38,"")</f>
        <v/>
      </c>
      <c r="O38" s="112" t="str">
        <f>IF(D38="","",SUM(N$17:$N38))</f>
        <v/>
      </c>
      <c r="P38" s="135" t="str">
        <f t="shared" si="1"/>
        <v/>
      </c>
      <c r="Q38" s="59"/>
      <c r="R38" s="87"/>
      <c r="S38" s="87"/>
    </row>
    <row r="39" spans="2:19" x14ac:dyDescent="0.25">
      <c r="B39" s="57"/>
      <c r="C39" s="120">
        <f>Inputs!C60</f>
        <v>23</v>
      </c>
      <c r="D39" s="120" t="str">
        <f>'LRMC - Linear'!D38</f>
        <v/>
      </c>
      <c r="E39" s="127" t="str">
        <f>'LRMC - Linear'!M38</f>
        <v/>
      </c>
      <c r="F39" s="109" t="str">
        <f>'LRMC - Linear'!H38</f>
        <v/>
      </c>
      <c r="G39" s="113" t="str">
        <f t="shared" si="2"/>
        <v/>
      </c>
      <c r="H39" s="128" t="str">
        <f>IFERROR('LRMC - Linear'!J38+H38,"")</f>
        <v/>
      </c>
      <c r="I39" s="109" t="str">
        <f>'LRMC - Linear'!I38</f>
        <v/>
      </c>
      <c r="J39" s="112" t="str">
        <f>IF(D39="","",SUM(I$17:$I39))</f>
        <v/>
      </c>
      <c r="K39" s="192" t="str">
        <f t="shared" si="0"/>
        <v/>
      </c>
      <c r="L39" s="112" t="str">
        <f>IFERROR('LRMC - Linear'!K38*K39,"")</f>
        <v/>
      </c>
      <c r="M39" s="112" t="str">
        <f>IF(D39="","",SUM($L$17:L39))</f>
        <v/>
      </c>
      <c r="N39" s="193" t="str">
        <f>IFERROR('LRMC - Linear'!L38*K39,"")</f>
        <v/>
      </c>
      <c r="O39" s="112" t="str">
        <f>IF(D39="","",SUM(N$17:$N39))</f>
        <v/>
      </c>
      <c r="P39" s="135" t="str">
        <f t="shared" si="1"/>
        <v/>
      </c>
      <c r="Q39" s="59"/>
      <c r="R39" s="87"/>
      <c r="S39" s="87"/>
    </row>
    <row r="40" spans="2:19" x14ac:dyDescent="0.25">
      <c r="B40" s="57"/>
      <c r="C40" s="120">
        <f>Inputs!C61</f>
        <v>24</v>
      </c>
      <c r="D40" s="120" t="str">
        <f>'LRMC - Linear'!D39</f>
        <v/>
      </c>
      <c r="E40" s="127" t="str">
        <f>'LRMC - Linear'!M39</f>
        <v/>
      </c>
      <c r="F40" s="109" t="str">
        <f>'LRMC - Linear'!H39</f>
        <v/>
      </c>
      <c r="G40" s="113" t="str">
        <f t="shared" si="2"/>
        <v/>
      </c>
      <c r="H40" s="128" t="str">
        <f>IFERROR('LRMC - Linear'!J39+H39,"")</f>
        <v/>
      </c>
      <c r="I40" s="109" t="str">
        <f>'LRMC - Linear'!I39</f>
        <v/>
      </c>
      <c r="J40" s="112" t="str">
        <f>IF(D40="","",SUM(I$17:$I40))</f>
        <v/>
      </c>
      <c r="K40" s="192" t="str">
        <f t="shared" si="0"/>
        <v/>
      </c>
      <c r="L40" s="112" t="str">
        <f>IFERROR('LRMC - Linear'!K39*K40,"")</f>
        <v/>
      </c>
      <c r="M40" s="112" t="str">
        <f>IF(D40="","",SUM($L$17:L40))</f>
        <v/>
      </c>
      <c r="N40" s="193" t="str">
        <f>IFERROR('LRMC - Linear'!L39*K40,"")</f>
        <v/>
      </c>
      <c r="O40" s="112" t="str">
        <f>IF(D40="","",SUM(N$17:$N40))</f>
        <v/>
      </c>
      <c r="P40" s="135" t="str">
        <f t="shared" si="1"/>
        <v/>
      </c>
      <c r="Q40" s="59"/>
      <c r="R40" s="87"/>
      <c r="S40" s="87"/>
    </row>
    <row r="41" spans="2:19" x14ac:dyDescent="0.25">
      <c r="B41" s="57"/>
      <c r="C41" s="121">
        <f>Inputs!C62</f>
        <v>25</v>
      </c>
      <c r="D41" s="121" t="str">
        <f>'LRMC - Linear'!D40</f>
        <v/>
      </c>
      <c r="E41" s="130" t="str">
        <f>'LRMC - Linear'!M40</f>
        <v/>
      </c>
      <c r="F41" s="114" t="str">
        <f>'LRMC - Linear'!H40</f>
        <v/>
      </c>
      <c r="G41" s="115" t="str">
        <f t="shared" si="2"/>
        <v/>
      </c>
      <c r="H41" s="129" t="str">
        <f>IFERROR('LRMC - Linear'!J40+H40,"")</f>
        <v/>
      </c>
      <c r="I41" s="114" t="str">
        <f>'LRMC - Linear'!I40</f>
        <v/>
      </c>
      <c r="J41" s="117" t="str">
        <f>IF(D41="","",SUM(I$17:$I41))</f>
        <v/>
      </c>
      <c r="K41" s="192" t="str">
        <f t="shared" si="0"/>
        <v/>
      </c>
      <c r="L41" s="117" t="str">
        <f>IFERROR('LRMC - Linear'!K40*K41,"")</f>
        <v/>
      </c>
      <c r="M41" s="117" t="str">
        <f>IF(D41="","",SUM($L$17:L41))</f>
        <v/>
      </c>
      <c r="N41" s="193" t="str">
        <f>IFERROR('LRMC - Linear'!L40*K41,"")</f>
        <v/>
      </c>
      <c r="O41" s="117" t="str">
        <f>IF(D41="","",SUM(N$17:$N41))</f>
        <v/>
      </c>
      <c r="P41" s="136" t="str">
        <f t="shared" si="1"/>
        <v/>
      </c>
      <c r="Q41" s="59"/>
      <c r="R41" s="87"/>
      <c r="S41" s="87"/>
    </row>
    <row r="42" spans="2:19" x14ac:dyDescent="0.25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4"/>
    </row>
    <row r="46" spans="2:19" ht="15.5" x14ac:dyDescent="0.35">
      <c r="C46" s="46" t="str">
        <f>C8</f>
        <v>Table 2: Turvey perturbation LRMC estimate ($2022-23 for $ value inputs)</v>
      </c>
      <c r="I46" s="122" t="s">
        <v>65</v>
      </c>
      <c r="J46" s="158">
        <f>TurveyShockFactor</f>
        <v>0.2</v>
      </c>
      <c r="L46" s="46"/>
    </row>
    <row r="47" spans="2:19" x14ac:dyDescent="0.25">
      <c r="B47" s="54"/>
      <c r="C47" s="55"/>
      <c r="D47" s="55"/>
      <c r="E47" s="55"/>
      <c r="F47" s="55"/>
      <c r="G47" s="55"/>
      <c r="H47" s="55"/>
      <c r="I47" s="55"/>
      <c r="J47" s="55"/>
      <c r="K47" s="194"/>
      <c r="L47" s="55"/>
      <c r="M47" s="55"/>
      <c r="N47" s="194"/>
      <c r="O47" s="55"/>
      <c r="P47" s="55"/>
      <c r="Q47" s="56"/>
    </row>
    <row r="48" spans="2:19" x14ac:dyDescent="0.25">
      <c r="B48" s="57"/>
      <c r="C48" s="58"/>
      <c r="D48" s="102" t="s">
        <v>45</v>
      </c>
      <c r="E48" s="102" t="s">
        <v>50</v>
      </c>
      <c r="F48" s="102" t="s">
        <v>51</v>
      </c>
      <c r="G48" s="102" t="s">
        <v>52</v>
      </c>
      <c r="H48" s="102" t="s">
        <v>53</v>
      </c>
      <c r="I48" s="102" t="s">
        <v>54</v>
      </c>
      <c r="J48" s="102" t="s">
        <v>55</v>
      </c>
      <c r="K48" s="196" t="s">
        <v>113</v>
      </c>
      <c r="L48" s="102" t="s">
        <v>37</v>
      </c>
      <c r="M48" s="102" t="s">
        <v>56</v>
      </c>
      <c r="N48" s="196" t="s">
        <v>38</v>
      </c>
      <c r="O48" s="102" t="s">
        <v>57</v>
      </c>
      <c r="P48" s="104" t="s">
        <v>105</v>
      </c>
      <c r="Q48" s="59"/>
    </row>
    <row r="49" spans="2:17" x14ac:dyDescent="0.25">
      <c r="B49" s="57"/>
      <c r="C49" s="58"/>
      <c r="D49" s="105"/>
      <c r="E49" s="102" t="s">
        <v>58</v>
      </c>
      <c r="F49" s="102" t="s">
        <v>59</v>
      </c>
      <c r="G49" s="102" t="s">
        <v>60</v>
      </c>
      <c r="H49" s="102" t="s">
        <v>60</v>
      </c>
      <c r="I49" s="102" t="s">
        <v>62</v>
      </c>
      <c r="J49" s="102" t="s">
        <v>61</v>
      </c>
      <c r="K49" s="196"/>
      <c r="L49" s="102" t="s">
        <v>63</v>
      </c>
      <c r="M49" s="102" t="s">
        <v>63</v>
      </c>
      <c r="N49" s="196" t="s">
        <v>61</v>
      </c>
      <c r="O49" s="102" t="s">
        <v>61</v>
      </c>
      <c r="P49" s="104" t="s">
        <v>66</v>
      </c>
      <c r="Q49" s="59"/>
    </row>
    <row r="50" spans="2:17" x14ac:dyDescent="0.25">
      <c r="B50" s="57"/>
      <c r="C50" s="58"/>
      <c r="D50" s="105"/>
      <c r="E50" s="106"/>
      <c r="F50" s="106"/>
      <c r="G50" s="106"/>
      <c r="H50" s="106"/>
      <c r="I50" s="106"/>
      <c r="J50" s="106"/>
      <c r="K50" s="195"/>
      <c r="L50" s="107"/>
      <c r="M50" s="107"/>
      <c r="N50" s="195"/>
      <c r="O50" s="107"/>
      <c r="P50" s="108"/>
      <c r="Q50" s="59"/>
    </row>
    <row r="51" spans="2:17" ht="12" thickBot="1" x14ac:dyDescent="0.3">
      <c r="B51" s="57"/>
      <c r="C51" s="133">
        <f>C17</f>
        <v>1</v>
      </c>
      <c r="D51" s="118" t="str">
        <f t="shared" ref="D51:F75" si="3">D17</f>
        <v>Existing spare capacity</v>
      </c>
      <c r="E51" s="113">
        <f>E17</f>
        <v>0</v>
      </c>
      <c r="F51" s="111">
        <f>F17</f>
        <v>0</v>
      </c>
      <c r="G51" s="113">
        <f>(I51-I17)/Intercept</f>
        <v>-3.6398499999999987</v>
      </c>
      <c r="H51" s="131">
        <f>H17+G51</f>
        <v>14.5594</v>
      </c>
      <c r="I51" s="123">
        <f>I17*(1-$J$46)</f>
        <v>58237.600000000006</v>
      </c>
      <c r="J51" s="112">
        <f>IF(D51="","",SUM(I$51:$I51))</f>
        <v>58237.600000000006</v>
      </c>
      <c r="K51" s="192">
        <f t="shared" ref="K51:K75" si="4">IFERROR((1+DiscountRate)^-(G51),"")</f>
        <v>1.2151655959919916</v>
      </c>
      <c r="L51" s="112">
        <f>IFERROR('LRMC - Linear'!K16*K51,"")</f>
        <v>0</v>
      </c>
      <c r="M51" s="112">
        <f>IF(D51="","",SUM($L$51:L51))</f>
        <v>0</v>
      </c>
      <c r="N51" s="193">
        <f>IFERROR('LRMC - Linear'!L16*K51,"")</f>
        <v>1055404.7828580758</v>
      </c>
      <c r="O51" s="112">
        <f>IF(D51="","",SUM($N$51:N51))</f>
        <v>1055404.7828580758</v>
      </c>
      <c r="P51" s="135">
        <f t="shared" ref="P51:P75" si="5">IFERROR((M51-M17)/(O51-O17),"")</f>
        <v>0</v>
      </c>
      <c r="Q51" s="59"/>
    </row>
    <row r="52" spans="2:17" ht="12" thickTop="1" x14ac:dyDescent="0.25">
      <c r="B52" s="57"/>
      <c r="C52" s="118">
        <f t="shared" ref="C52:C75" si="6">C18</f>
        <v>2</v>
      </c>
      <c r="D52" s="118" t="str">
        <f t="shared" si="3"/>
        <v>desalination 1</v>
      </c>
      <c r="E52" s="113">
        <f t="shared" si="3"/>
        <v>2.9177764670669148</v>
      </c>
      <c r="F52" s="111">
        <f t="shared" si="3"/>
        <v>3</v>
      </c>
      <c r="G52" s="113">
        <f>IFERROR(H51-F52,"")</f>
        <v>11.5594</v>
      </c>
      <c r="H52" s="132">
        <f>IFERROR('LRMC - Linear'!J17+H51,"")</f>
        <v>33.309399999999997</v>
      </c>
      <c r="I52" s="124">
        <f>I18</f>
        <v>75000</v>
      </c>
      <c r="J52" s="112">
        <f>IF(D52="","",SUM(I$51:$I52))</f>
        <v>133237.6</v>
      </c>
      <c r="K52" s="192">
        <f t="shared" si="4"/>
        <v>0.53853696453211919</v>
      </c>
      <c r="L52" s="112">
        <f>IFERROR('LRMC - Linear'!K17*K52,"")</f>
        <v>1182706.9963508814</v>
      </c>
      <c r="M52" s="112">
        <f>IF(D52="","",SUM($L$51:L52))</f>
        <v>1182706.9963508814</v>
      </c>
      <c r="N52" s="193">
        <f>IFERROR('LRMC - Linear'!L17*K52,"")</f>
        <v>405345.30650313786</v>
      </c>
      <c r="O52" s="112">
        <f>IF(D52="","",SUM($N$51:N52))</f>
        <v>1460750.0893612136</v>
      </c>
      <c r="P52" s="135">
        <f t="shared" si="5"/>
        <v>0.8096573157617124</v>
      </c>
      <c r="Q52" s="59"/>
    </row>
    <row r="53" spans="2:17" x14ac:dyDescent="0.25">
      <c r="B53" s="57"/>
      <c r="C53" s="118">
        <f t="shared" si="6"/>
        <v>3</v>
      </c>
      <c r="D53" s="118" t="str">
        <f t="shared" si="3"/>
        <v>augmentation 1</v>
      </c>
      <c r="E53" s="113">
        <f t="shared" si="3"/>
        <v>0.70441315870534349</v>
      </c>
      <c r="F53" s="111">
        <f t="shared" si="3"/>
        <v>5</v>
      </c>
      <c r="G53" s="113">
        <f t="shared" ref="G53:G75" si="7">IFERROR(H52-F53,"")</f>
        <v>28.309399999999997</v>
      </c>
      <c r="H53" s="128">
        <f>IFERROR('LRMC - Linear'!J18+H52,"")</f>
        <v>37.059399999999997</v>
      </c>
      <c r="I53" s="111">
        <f t="shared" ref="I53:I75" si="8">I19</f>
        <v>15000</v>
      </c>
      <c r="J53" s="112">
        <f>IF(D53="","",SUM(I$51:$I53))</f>
        <v>148237.6</v>
      </c>
      <c r="K53" s="192">
        <f t="shared" si="4"/>
        <v>0.21965283817924192</v>
      </c>
      <c r="L53" s="112">
        <f>IFERROR('LRMC - Linear'!K18*K53,"")</f>
        <v>30042.479090696161</v>
      </c>
      <c r="M53" s="112">
        <f>IF(D53="","",SUM($L$51:L53))</f>
        <v>1212749.4754415776</v>
      </c>
      <c r="N53" s="193">
        <f>IFERROR('LRMC - Linear'!L18*K53,"")</f>
        <v>42648.946459080769</v>
      </c>
      <c r="O53" s="112">
        <f>IF(D53="","",SUM($N$51:N53))</f>
        <v>1503399.0358202944</v>
      </c>
      <c r="P53" s="135">
        <f t="shared" si="5"/>
        <v>0.80667171292940854</v>
      </c>
      <c r="Q53" s="59"/>
    </row>
    <row r="54" spans="2:17" x14ac:dyDescent="0.25">
      <c r="B54" s="57"/>
      <c r="C54" s="118">
        <f t="shared" si="6"/>
        <v>4</v>
      </c>
      <c r="D54" s="118" t="str">
        <f t="shared" si="3"/>
        <v>augmentation 2</v>
      </c>
      <c r="E54" s="113">
        <f t="shared" si="3"/>
        <v>1.3899968487224466</v>
      </c>
      <c r="F54" s="111">
        <f t="shared" si="3"/>
        <v>5</v>
      </c>
      <c r="G54" s="113">
        <f t="shared" si="7"/>
        <v>32.059399999999997</v>
      </c>
      <c r="H54" s="128">
        <f>IFERROR('LRMC - Linear'!J19+H53,"")</f>
        <v>47.059399999999997</v>
      </c>
      <c r="I54" s="111">
        <f t="shared" si="8"/>
        <v>40000</v>
      </c>
      <c r="J54" s="112">
        <f>IF(D54="","",SUM(I$51:$I54))</f>
        <v>188237.6</v>
      </c>
      <c r="K54" s="192">
        <f t="shared" si="4"/>
        <v>0.17969669749299128</v>
      </c>
      <c r="L54" s="112">
        <f>IFERROR('LRMC - Linear'!K19*K54,"")</f>
        <v>110528.92589753104</v>
      </c>
      <c r="M54" s="112">
        <f>IF(D54="","",SUM($L$51:L54))</f>
        <v>1323278.4013391086</v>
      </c>
      <c r="N54" s="193">
        <f>IFERROR('LRMC - Linear'!L19*K54,"")</f>
        <v>79517.393150292948</v>
      </c>
      <c r="O54" s="112">
        <f>IF(D54="","",SUM($N$51:N54))</f>
        <v>1582916.4289705874</v>
      </c>
      <c r="P54" s="135">
        <f t="shared" si="5"/>
        <v>0.83597489868727448</v>
      </c>
      <c r="Q54" s="59"/>
    </row>
    <row r="55" spans="2:17" x14ac:dyDescent="0.25">
      <c r="B55" s="57"/>
      <c r="C55" s="118">
        <f t="shared" si="6"/>
        <v>5</v>
      </c>
      <c r="D55" s="118" t="str">
        <f t="shared" si="3"/>
        <v>augmentation 3</v>
      </c>
      <c r="E55" s="113">
        <f t="shared" si="3"/>
        <v>2.2393377851911724</v>
      </c>
      <c r="F55" s="111">
        <f t="shared" si="3"/>
        <v>7</v>
      </c>
      <c r="G55" s="113">
        <f t="shared" si="7"/>
        <v>40.059399999999997</v>
      </c>
      <c r="H55" s="128">
        <f>IFERROR('LRMC - Linear'!J20+H54,"")</f>
        <v>51.309399999999997</v>
      </c>
      <c r="I55" s="111">
        <f t="shared" si="8"/>
        <v>17000</v>
      </c>
      <c r="J55" s="112">
        <f>IF(D55="","",SUM(I$51:$I55))</f>
        <v>205237.6</v>
      </c>
      <c r="K55" s="192">
        <f t="shared" si="4"/>
        <v>0.11709016514909677</v>
      </c>
      <c r="L55" s="112">
        <f>IFERROR('LRMC - Linear'!K20*K55,"")</f>
        <v>51175.073655731503</v>
      </c>
      <c r="M55" s="112">
        <f>IF(D55="","",SUM($L$51:L55))</f>
        <v>1374453.4749948401</v>
      </c>
      <c r="N55" s="193">
        <f>IFERROR('LRMC - Linear'!L20*K55,"")</f>
        <v>22852.771026396396</v>
      </c>
      <c r="O55" s="112">
        <f>IF(D55="","",SUM($N$51:N55))</f>
        <v>1605769.1999969839</v>
      </c>
      <c r="P55" s="135">
        <f t="shared" si="5"/>
        <v>0.85594709065127328</v>
      </c>
      <c r="Q55" s="59"/>
    </row>
    <row r="56" spans="2:17" x14ac:dyDescent="0.25">
      <c r="B56" s="57"/>
      <c r="C56" s="118">
        <f t="shared" si="6"/>
        <v>6</v>
      </c>
      <c r="D56" s="118" t="str">
        <f t="shared" si="3"/>
        <v>augmentation 4</v>
      </c>
      <c r="E56" s="113">
        <f t="shared" si="3"/>
        <v>5.9701488344746592</v>
      </c>
      <c r="F56" s="111">
        <f t="shared" si="3"/>
        <v>5</v>
      </c>
      <c r="G56" s="113">
        <f t="shared" si="7"/>
        <v>46.309399999999997</v>
      </c>
      <c r="H56" s="128">
        <f>IFERROR('LRMC - Linear'!J21+H55,"")</f>
        <v>59.309399999999997</v>
      </c>
      <c r="I56" s="111">
        <f t="shared" si="8"/>
        <v>32000</v>
      </c>
      <c r="J56" s="112">
        <f>IF(D56="","",SUM(I$51:$I56))</f>
        <v>237237.6</v>
      </c>
      <c r="K56" s="192">
        <f t="shared" si="4"/>
        <v>8.3790068572091675E-2</v>
      </c>
      <c r="L56" s="112">
        <f>IFERROR('LRMC - Linear'!K21*K56,"")</f>
        <v>186029.59126752274</v>
      </c>
      <c r="M56" s="112">
        <f>IF(D56="","",SUM($L$51:L56))</f>
        <v>1560483.0662623628</v>
      </c>
      <c r="N56" s="193">
        <f>IFERROR('LRMC - Linear'!L21*K56,"")</f>
        <v>31159.958725533568</v>
      </c>
      <c r="O56" s="112">
        <f>IF(D56="","",SUM($N$51:N56))</f>
        <v>1636929.1587225175</v>
      </c>
      <c r="P56" s="135">
        <f t="shared" si="5"/>
        <v>0.95329908319318257</v>
      </c>
      <c r="Q56" s="59"/>
    </row>
    <row r="57" spans="2:17" x14ac:dyDescent="0.25">
      <c r="B57" s="57"/>
      <c r="C57" s="118">
        <f t="shared" si="6"/>
        <v>7</v>
      </c>
      <c r="D57" s="118" t="str">
        <f t="shared" si="3"/>
        <v>augmentation 5</v>
      </c>
      <c r="E57" s="113">
        <f t="shared" si="3"/>
        <v>5.9701488344746592</v>
      </c>
      <c r="F57" s="111">
        <f t="shared" si="3"/>
        <v>5</v>
      </c>
      <c r="G57" s="113">
        <f t="shared" si="7"/>
        <v>54.309399999999997</v>
      </c>
      <c r="H57" s="128">
        <f>IFERROR('LRMC - Linear'!J22+H56,"")</f>
        <v>67.309399999999997</v>
      </c>
      <c r="I57" s="111">
        <f t="shared" si="8"/>
        <v>32000</v>
      </c>
      <c r="J57" s="112">
        <f>IF(D57="","",SUM(I$51:$I57))</f>
        <v>269237.59999999998</v>
      </c>
      <c r="K57" s="192">
        <f t="shared" si="4"/>
        <v>5.4597514054719971E-2</v>
      </c>
      <c r="L57" s="112">
        <f>IFERROR('LRMC - Linear'!K22*K57,"")</f>
        <v>121216.67158063813</v>
      </c>
      <c r="M57" s="112">
        <f>IF(D57="","",SUM($L$51:L57))</f>
        <v>1681699.7378430008</v>
      </c>
      <c r="N57" s="193">
        <f>IFERROR('LRMC - Linear'!L22*K57,"")</f>
        <v>20303.793915600854</v>
      </c>
      <c r="O57" s="112">
        <f>IF(D57="","",SUM($N$51:N57))</f>
        <v>1657232.9526381183</v>
      </c>
      <c r="P57" s="135">
        <f t="shared" si="5"/>
        <v>1.0147636366787991</v>
      </c>
      <c r="Q57" s="59"/>
    </row>
    <row r="58" spans="2:17" x14ac:dyDescent="0.25">
      <c r="B58" s="57"/>
      <c r="C58" s="118">
        <f t="shared" si="6"/>
        <v>8</v>
      </c>
      <c r="D58" s="118" t="str">
        <f t="shared" si="3"/>
        <v>augmentation 6</v>
      </c>
      <c r="E58" s="113">
        <f t="shared" si="3"/>
        <v>5.9701488344746592</v>
      </c>
      <c r="F58" s="111">
        <f t="shared" si="3"/>
        <v>5</v>
      </c>
      <c r="G58" s="113">
        <f t="shared" si="7"/>
        <v>62.309399999999997</v>
      </c>
      <c r="H58" s="128">
        <f>IFERROR('LRMC - Linear'!J23+H57,"")</f>
        <v>75.309399999999997</v>
      </c>
      <c r="I58" s="111">
        <f t="shared" si="8"/>
        <v>32000</v>
      </c>
      <c r="J58" s="112">
        <f>IF(D58="","",SUM(I$51:$I58))</f>
        <v>301237.59999999998</v>
      </c>
      <c r="K58" s="192">
        <f t="shared" si="4"/>
        <v>3.5575678499303723E-2</v>
      </c>
      <c r="L58" s="112">
        <f>IFERROR('LRMC - Linear'!K23*K58,"")</f>
        <v>78984.646308006457</v>
      </c>
      <c r="M58" s="112">
        <f>IF(D58="","",SUM($L$51:L58))</f>
        <v>1760684.3841510073</v>
      </c>
      <c r="N58" s="193">
        <f>IFERROR('LRMC - Linear'!L23*K58,"")</f>
        <v>13229.9291856694</v>
      </c>
      <c r="O58" s="112">
        <f>IF(D58="","",SUM($N$51:N58))</f>
        <v>1670462.8818237877</v>
      </c>
      <c r="P58" s="135">
        <f t="shared" si="5"/>
        <v>1.0540098815178203</v>
      </c>
      <c r="Q58" s="59"/>
    </row>
    <row r="59" spans="2:17" x14ac:dyDescent="0.25">
      <c r="B59" s="57"/>
      <c r="C59" s="118">
        <f t="shared" si="6"/>
        <v>9</v>
      </c>
      <c r="D59" s="118" t="str">
        <f t="shared" si="3"/>
        <v/>
      </c>
      <c r="E59" s="113" t="str">
        <f t="shared" si="3"/>
        <v/>
      </c>
      <c r="F59" s="111" t="str">
        <f t="shared" si="3"/>
        <v/>
      </c>
      <c r="G59" s="113" t="str">
        <f t="shared" si="7"/>
        <v/>
      </c>
      <c r="H59" s="128" t="str">
        <f>IFERROR('LRMC - Linear'!J24+H58,"")</f>
        <v/>
      </c>
      <c r="I59" s="111" t="str">
        <f t="shared" si="8"/>
        <v/>
      </c>
      <c r="J59" s="112" t="str">
        <f>IF(D59="","",SUM(I$51:$I59))</f>
        <v/>
      </c>
      <c r="K59" s="192" t="str">
        <f t="shared" si="4"/>
        <v/>
      </c>
      <c r="L59" s="112" t="str">
        <f>IFERROR('LRMC - Linear'!K24*K59,"")</f>
        <v/>
      </c>
      <c r="M59" s="112" t="str">
        <f>IF(D59="","",SUM($L$51:L59))</f>
        <v/>
      </c>
      <c r="N59" s="193" t="str">
        <f>IFERROR('LRMC - Linear'!L24*K59,"")</f>
        <v/>
      </c>
      <c r="O59" s="112" t="str">
        <f>IF(D59="","",SUM($N$51:N59))</f>
        <v/>
      </c>
      <c r="P59" s="135" t="str">
        <f t="shared" si="5"/>
        <v/>
      </c>
      <c r="Q59" s="59"/>
    </row>
    <row r="60" spans="2:17" x14ac:dyDescent="0.25">
      <c r="B60" s="57"/>
      <c r="C60" s="118">
        <f t="shared" si="6"/>
        <v>10</v>
      </c>
      <c r="D60" s="118" t="str">
        <f t="shared" si="3"/>
        <v/>
      </c>
      <c r="E60" s="113" t="str">
        <f t="shared" si="3"/>
        <v/>
      </c>
      <c r="F60" s="111" t="str">
        <f t="shared" si="3"/>
        <v/>
      </c>
      <c r="G60" s="113" t="str">
        <f t="shared" si="7"/>
        <v/>
      </c>
      <c r="H60" s="128" t="str">
        <f>IFERROR('LRMC - Linear'!J25+H59,"")</f>
        <v/>
      </c>
      <c r="I60" s="111" t="str">
        <f t="shared" si="8"/>
        <v/>
      </c>
      <c r="J60" s="112" t="str">
        <f>IF(D60="","",SUM(I$51:$I60))</f>
        <v/>
      </c>
      <c r="K60" s="192" t="str">
        <f t="shared" si="4"/>
        <v/>
      </c>
      <c r="L60" s="112" t="str">
        <f>IFERROR('LRMC - Linear'!K25*K60,"")</f>
        <v/>
      </c>
      <c r="M60" s="112" t="str">
        <f>IF(D60="","",SUM($L$51:L60))</f>
        <v/>
      </c>
      <c r="N60" s="193" t="str">
        <f>IFERROR('LRMC - Linear'!L25*K60,"")</f>
        <v/>
      </c>
      <c r="O60" s="112" t="str">
        <f>IF(D60="","",SUM($N$51:N60))</f>
        <v/>
      </c>
      <c r="P60" s="135" t="str">
        <f t="shared" si="5"/>
        <v/>
      </c>
      <c r="Q60" s="59"/>
    </row>
    <row r="61" spans="2:17" x14ac:dyDescent="0.25">
      <c r="B61" s="57"/>
      <c r="C61" s="118">
        <f t="shared" si="6"/>
        <v>11</v>
      </c>
      <c r="D61" s="118" t="str">
        <f t="shared" si="3"/>
        <v/>
      </c>
      <c r="E61" s="113" t="str">
        <f t="shared" si="3"/>
        <v/>
      </c>
      <c r="F61" s="111" t="str">
        <f t="shared" si="3"/>
        <v/>
      </c>
      <c r="G61" s="113" t="str">
        <f t="shared" si="7"/>
        <v/>
      </c>
      <c r="H61" s="128" t="str">
        <f>IFERROR('LRMC - Linear'!J26+H60,"")</f>
        <v/>
      </c>
      <c r="I61" s="111" t="str">
        <f t="shared" si="8"/>
        <v/>
      </c>
      <c r="J61" s="112" t="str">
        <f>IF(D61="","",SUM(I$51:$I61))</f>
        <v/>
      </c>
      <c r="K61" s="192" t="str">
        <f t="shared" si="4"/>
        <v/>
      </c>
      <c r="L61" s="112" t="str">
        <f>IFERROR('LRMC - Linear'!K26*K61,"")</f>
        <v/>
      </c>
      <c r="M61" s="112" t="str">
        <f>IF(D61="","",SUM($L$51:L61))</f>
        <v/>
      </c>
      <c r="N61" s="193" t="str">
        <f>IFERROR('LRMC - Linear'!L26*K61,"")</f>
        <v/>
      </c>
      <c r="O61" s="112" t="str">
        <f>IF(D61="","",SUM($N$51:N61))</f>
        <v/>
      </c>
      <c r="P61" s="135" t="str">
        <f t="shared" si="5"/>
        <v/>
      </c>
      <c r="Q61" s="59"/>
    </row>
    <row r="62" spans="2:17" x14ac:dyDescent="0.25">
      <c r="B62" s="57"/>
      <c r="C62" s="118">
        <f t="shared" si="6"/>
        <v>12</v>
      </c>
      <c r="D62" s="118" t="str">
        <f t="shared" si="3"/>
        <v/>
      </c>
      <c r="E62" s="113" t="str">
        <f t="shared" si="3"/>
        <v/>
      </c>
      <c r="F62" s="111" t="str">
        <f t="shared" si="3"/>
        <v/>
      </c>
      <c r="G62" s="113" t="str">
        <f t="shared" si="7"/>
        <v/>
      </c>
      <c r="H62" s="128" t="str">
        <f>IFERROR('LRMC - Linear'!J27+H61,"")</f>
        <v/>
      </c>
      <c r="I62" s="111" t="str">
        <f t="shared" si="8"/>
        <v/>
      </c>
      <c r="J62" s="112" t="str">
        <f>IF(D62="","",SUM(I$51:$I62))</f>
        <v/>
      </c>
      <c r="K62" s="192" t="str">
        <f t="shared" si="4"/>
        <v/>
      </c>
      <c r="L62" s="112" t="str">
        <f>IFERROR('LRMC - Linear'!K27*K62,"")</f>
        <v/>
      </c>
      <c r="M62" s="112" t="str">
        <f>IF(D62="","",SUM($L$51:L62))</f>
        <v/>
      </c>
      <c r="N62" s="193" t="str">
        <f>IFERROR('LRMC - Linear'!L27*K62,"")</f>
        <v/>
      </c>
      <c r="O62" s="112" t="str">
        <f>IF(D62="","",SUM($N$51:N62))</f>
        <v/>
      </c>
      <c r="P62" s="135" t="str">
        <f t="shared" si="5"/>
        <v/>
      </c>
      <c r="Q62" s="59"/>
    </row>
    <row r="63" spans="2:17" x14ac:dyDescent="0.25">
      <c r="B63" s="57"/>
      <c r="C63" s="118">
        <f t="shared" si="6"/>
        <v>13</v>
      </c>
      <c r="D63" s="118" t="str">
        <f t="shared" si="3"/>
        <v/>
      </c>
      <c r="E63" s="113" t="str">
        <f t="shared" si="3"/>
        <v/>
      </c>
      <c r="F63" s="111" t="str">
        <f t="shared" si="3"/>
        <v/>
      </c>
      <c r="G63" s="113" t="str">
        <f t="shared" si="7"/>
        <v/>
      </c>
      <c r="H63" s="128" t="str">
        <f>IFERROR('LRMC - Linear'!J28+H62,"")</f>
        <v/>
      </c>
      <c r="I63" s="111" t="str">
        <f t="shared" si="8"/>
        <v/>
      </c>
      <c r="J63" s="112" t="str">
        <f>IF(D63="","",SUM(I$51:$I63))</f>
        <v/>
      </c>
      <c r="K63" s="192" t="str">
        <f t="shared" si="4"/>
        <v/>
      </c>
      <c r="L63" s="112" t="str">
        <f>IFERROR('LRMC - Linear'!K28*K63,"")</f>
        <v/>
      </c>
      <c r="M63" s="112" t="str">
        <f>IF(D63="","",SUM($L$51:L63))</f>
        <v/>
      </c>
      <c r="N63" s="193" t="str">
        <f>IFERROR('LRMC - Linear'!L28*K63,"")</f>
        <v/>
      </c>
      <c r="O63" s="112" t="str">
        <f>IF(D63="","",SUM($N$51:N63))</f>
        <v/>
      </c>
      <c r="P63" s="135" t="str">
        <f t="shared" si="5"/>
        <v/>
      </c>
      <c r="Q63" s="59"/>
    </row>
    <row r="64" spans="2:17" x14ac:dyDescent="0.25">
      <c r="B64" s="57"/>
      <c r="C64" s="118">
        <f t="shared" si="6"/>
        <v>14</v>
      </c>
      <c r="D64" s="118" t="str">
        <f t="shared" si="3"/>
        <v/>
      </c>
      <c r="E64" s="113" t="str">
        <f t="shared" si="3"/>
        <v/>
      </c>
      <c r="F64" s="111" t="str">
        <f t="shared" si="3"/>
        <v/>
      </c>
      <c r="G64" s="113" t="str">
        <f t="shared" si="7"/>
        <v/>
      </c>
      <c r="H64" s="128" t="str">
        <f>IFERROR('LRMC - Linear'!J29+H63,"")</f>
        <v/>
      </c>
      <c r="I64" s="111" t="str">
        <f t="shared" si="8"/>
        <v/>
      </c>
      <c r="J64" s="112" t="str">
        <f>IF(D64="","",SUM(I$51:$I64))</f>
        <v/>
      </c>
      <c r="K64" s="192" t="str">
        <f t="shared" si="4"/>
        <v/>
      </c>
      <c r="L64" s="112" t="str">
        <f>IFERROR('LRMC - Linear'!K29*K64,"")</f>
        <v/>
      </c>
      <c r="M64" s="112" t="str">
        <f>IF(D64="","",SUM($L$51:L64))</f>
        <v/>
      </c>
      <c r="N64" s="193" t="str">
        <f>IFERROR('LRMC - Linear'!L29*K64,"")</f>
        <v/>
      </c>
      <c r="O64" s="112" t="str">
        <f>IF(D64="","",SUM($N$51:N64))</f>
        <v/>
      </c>
      <c r="P64" s="135" t="str">
        <f t="shared" si="5"/>
        <v/>
      </c>
      <c r="Q64" s="59"/>
    </row>
    <row r="65" spans="2:17" x14ac:dyDescent="0.25">
      <c r="B65" s="57"/>
      <c r="C65" s="118">
        <f t="shared" si="6"/>
        <v>15</v>
      </c>
      <c r="D65" s="118" t="str">
        <f t="shared" si="3"/>
        <v/>
      </c>
      <c r="E65" s="113" t="str">
        <f t="shared" si="3"/>
        <v/>
      </c>
      <c r="F65" s="111" t="str">
        <f t="shared" si="3"/>
        <v/>
      </c>
      <c r="G65" s="113" t="str">
        <f t="shared" si="7"/>
        <v/>
      </c>
      <c r="H65" s="128" t="str">
        <f>IFERROR('LRMC - Linear'!J30+H64,"")</f>
        <v/>
      </c>
      <c r="I65" s="111" t="str">
        <f t="shared" si="8"/>
        <v/>
      </c>
      <c r="J65" s="112" t="str">
        <f>IF(D65="","",SUM(I$51:$I65))</f>
        <v/>
      </c>
      <c r="K65" s="192" t="str">
        <f t="shared" si="4"/>
        <v/>
      </c>
      <c r="L65" s="112" t="str">
        <f>IFERROR('LRMC - Linear'!K30*K65,"")</f>
        <v/>
      </c>
      <c r="M65" s="112" t="str">
        <f>IF(D65="","",SUM($L$51:L65))</f>
        <v/>
      </c>
      <c r="N65" s="193" t="str">
        <f>IFERROR('LRMC - Linear'!L30*K65,"")</f>
        <v/>
      </c>
      <c r="O65" s="112" t="str">
        <f>IF(D65="","",SUM($N$51:N65))</f>
        <v/>
      </c>
      <c r="P65" s="135" t="str">
        <f t="shared" si="5"/>
        <v/>
      </c>
      <c r="Q65" s="59"/>
    </row>
    <row r="66" spans="2:17" x14ac:dyDescent="0.25">
      <c r="B66" s="57"/>
      <c r="C66" s="118">
        <f t="shared" si="6"/>
        <v>16</v>
      </c>
      <c r="D66" s="118" t="str">
        <f t="shared" si="3"/>
        <v/>
      </c>
      <c r="E66" s="113" t="str">
        <f t="shared" si="3"/>
        <v/>
      </c>
      <c r="F66" s="111" t="str">
        <f t="shared" si="3"/>
        <v/>
      </c>
      <c r="G66" s="113" t="str">
        <f t="shared" si="7"/>
        <v/>
      </c>
      <c r="H66" s="128" t="str">
        <f>IFERROR('LRMC - Linear'!J31+H65,"")</f>
        <v/>
      </c>
      <c r="I66" s="111" t="str">
        <f t="shared" si="8"/>
        <v/>
      </c>
      <c r="J66" s="112" t="str">
        <f>IF(D66="","",SUM(I$51:$I66))</f>
        <v/>
      </c>
      <c r="K66" s="192" t="str">
        <f t="shared" si="4"/>
        <v/>
      </c>
      <c r="L66" s="112" t="str">
        <f>IFERROR('LRMC - Linear'!K31*K66,"")</f>
        <v/>
      </c>
      <c r="M66" s="112" t="str">
        <f>IF(D66="","",SUM($L$51:L66))</f>
        <v/>
      </c>
      <c r="N66" s="193" t="str">
        <f>IFERROR('LRMC - Linear'!L31*K66,"")</f>
        <v/>
      </c>
      <c r="O66" s="112" t="str">
        <f>IF(D66="","",SUM($N$51:N66))</f>
        <v/>
      </c>
      <c r="P66" s="135" t="str">
        <f t="shared" si="5"/>
        <v/>
      </c>
      <c r="Q66" s="59"/>
    </row>
    <row r="67" spans="2:17" x14ac:dyDescent="0.25">
      <c r="B67" s="57"/>
      <c r="C67" s="118">
        <f t="shared" si="6"/>
        <v>17</v>
      </c>
      <c r="D67" s="118" t="str">
        <f t="shared" si="3"/>
        <v/>
      </c>
      <c r="E67" s="113" t="str">
        <f t="shared" si="3"/>
        <v/>
      </c>
      <c r="F67" s="111" t="str">
        <f t="shared" si="3"/>
        <v/>
      </c>
      <c r="G67" s="113" t="str">
        <f t="shared" si="7"/>
        <v/>
      </c>
      <c r="H67" s="128" t="str">
        <f>IFERROR('LRMC - Linear'!J32+H66,"")</f>
        <v/>
      </c>
      <c r="I67" s="111" t="str">
        <f t="shared" si="8"/>
        <v/>
      </c>
      <c r="J67" s="112" t="str">
        <f>IF(D67="","",SUM(I$51:$I67))</f>
        <v/>
      </c>
      <c r="K67" s="192" t="str">
        <f t="shared" si="4"/>
        <v/>
      </c>
      <c r="L67" s="112" t="str">
        <f>IFERROR('LRMC - Linear'!K32*K67,"")</f>
        <v/>
      </c>
      <c r="M67" s="112" t="str">
        <f>IF(D67="","",SUM($L$51:L67))</f>
        <v/>
      </c>
      <c r="N67" s="193" t="str">
        <f>IFERROR('LRMC - Linear'!L32*K67,"")</f>
        <v/>
      </c>
      <c r="O67" s="112" t="str">
        <f>IF(D67="","",SUM($N$51:N67))</f>
        <v/>
      </c>
      <c r="P67" s="135" t="str">
        <f t="shared" si="5"/>
        <v/>
      </c>
      <c r="Q67" s="59"/>
    </row>
    <row r="68" spans="2:17" x14ac:dyDescent="0.25">
      <c r="B68" s="57"/>
      <c r="C68" s="118">
        <f t="shared" si="6"/>
        <v>18</v>
      </c>
      <c r="D68" s="118" t="str">
        <f t="shared" si="3"/>
        <v/>
      </c>
      <c r="E68" s="113" t="str">
        <f t="shared" si="3"/>
        <v/>
      </c>
      <c r="F68" s="111" t="str">
        <f t="shared" si="3"/>
        <v/>
      </c>
      <c r="G68" s="113" t="str">
        <f t="shared" si="7"/>
        <v/>
      </c>
      <c r="H68" s="128" t="str">
        <f>IFERROR('LRMC - Linear'!J33+H67,"")</f>
        <v/>
      </c>
      <c r="I68" s="111" t="str">
        <f t="shared" si="8"/>
        <v/>
      </c>
      <c r="J68" s="112" t="str">
        <f>IF(D68="","",SUM(I$51:$I68))</f>
        <v/>
      </c>
      <c r="K68" s="192" t="str">
        <f t="shared" si="4"/>
        <v/>
      </c>
      <c r="L68" s="112" t="str">
        <f>IFERROR('LRMC - Linear'!K33*K68,"")</f>
        <v/>
      </c>
      <c r="M68" s="112" t="str">
        <f>IF(D68="","",SUM($L$51:L68))</f>
        <v/>
      </c>
      <c r="N68" s="193" t="str">
        <f>IFERROR('LRMC - Linear'!L33*K68,"")</f>
        <v/>
      </c>
      <c r="O68" s="112" t="str">
        <f>IF(D68="","",SUM($N$51:N68))</f>
        <v/>
      </c>
      <c r="P68" s="135" t="str">
        <f t="shared" si="5"/>
        <v/>
      </c>
      <c r="Q68" s="59"/>
    </row>
    <row r="69" spans="2:17" x14ac:dyDescent="0.25">
      <c r="B69" s="57"/>
      <c r="C69" s="118">
        <f t="shared" si="6"/>
        <v>19</v>
      </c>
      <c r="D69" s="118" t="str">
        <f t="shared" si="3"/>
        <v/>
      </c>
      <c r="E69" s="113" t="str">
        <f t="shared" si="3"/>
        <v/>
      </c>
      <c r="F69" s="111" t="str">
        <f t="shared" si="3"/>
        <v/>
      </c>
      <c r="G69" s="113" t="str">
        <f t="shared" si="7"/>
        <v/>
      </c>
      <c r="H69" s="128" t="str">
        <f>IFERROR('LRMC - Linear'!J34+H68,"")</f>
        <v/>
      </c>
      <c r="I69" s="111" t="str">
        <f t="shared" si="8"/>
        <v/>
      </c>
      <c r="J69" s="112" t="str">
        <f>IF(D69="","",SUM(I$51:$I69))</f>
        <v/>
      </c>
      <c r="K69" s="192" t="str">
        <f t="shared" si="4"/>
        <v/>
      </c>
      <c r="L69" s="112" t="str">
        <f>IFERROR('LRMC - Linear'!K34*K69,"")</f>
        <v/>
      </c>
      <c r="M69" s="112" t="str">
        <f>IF(D69="","",SUM($L$51:L69))</f>
        <v/>
      </c>
      <c r="N69" s="193" t="str">
        <f>IFERROR('LRMC - Linear'!L34*K69,"")</f>
        <v/>
      </c>
      <c r="O69" s="112" t="str">
        <f>IF(D69="","",SUM($N$51:N69))</f>
        <v/>
      </c>
      <c r="P69" s="135" t="str">
        <f t="shared" si="5"/>
        <v/>
      </c>
      <c r="Q69" s="59"/>
    </row>
    <row r="70" spans="2:17" x14ac:dyDescent="0.25">
      <c r="B70" s="57"/>
      <c r="C70" s="118">
        <f t="shared" si="6"/>
        <v>20</v>
      </c>
      <c r="D70" s="118" t="str">
        <f t="shared" si="3"/>
        <v/>
      </c>
      <c r="E70" s="113" t="str">
        <f t="shared" si="3"/>
        <v/>
      </c>
      <c r="F70" s="111" t="str">
        <f t="shared" si="3"/>
        <v/>
      </c>
      <c r="G70" s="113" t="str">
        <f t="shared" si="7"/>
        <v/>
      </c>
      <c r="H70" s="128" t="str">
        <f>IFERROR('LRMC - Linear'!J35+H69,"")</f>
        <v/>
      </c>
      <c r="I70" s="111" t="str">
        <f t="shared" si="8"/>
        <v/>
      </c>
      <c r="J70" s="112" t="str">
        <f>IF(D70="","",SUM(I$51:$I70))</f>
        <v/>
      </c>
      <c r="K70" s="192" t="str">
        <f t="shared" si="4"/>
        <v/>
      </c>
      <c r="L70" s="112" t="str">
        <f>IFERROR('LRMC - Linear'!K35*K70,"")</f>
        <v/>
      </c>
      <c r="M70" s="112" t="str">
        <f>IF(D70="","",SUM($L$51:L70))</f>
        <v/>
      </c>
      <c r="N70" s="193" t="str">
        <f>IFERROR('LRMC - Linear'!L35*K70,"")</f>
        <v/>
      </c>
      <c r="O70" s="112" t="str">
        <f>IF(D70="","",SUM($N$51:N70))</f>
        <v/>
      </c>
      <c r="P70" s="135" t="str">
        <f t="shared" si="5"/>
        <v/>
      </c>
      <c r="Q70" s="59"/>
    </row>
    <row r="71" spans="2:17" x14ac:dyDescent="0.25">
      <c r="B71" s="57"/>
      <c r="C71" s="118">
        <f t="shared" si="6"/>
        <v>21</v>
      </c>
      <c r="D71" s="118" t="str">
        <f t="shared" si="3"/>
        <v/>
      </c>
      <c r="E71" s="113" t="str">
        <f t="shared" si="3"/>
        <v/>
      </c>
      <c r="F71" s="111" t="str">
        <f t="shared" si="3"/>
        <v/>
      </c>
      <c r="G71" s="113" t="str">
        <f t="shared" si="7"/>
        <v/>
      </c>
      <c r="H71" s="128" t="str">
        <f>IFERROR('LRMC - Linear'!J36+H70,"")</f>
        <v/>
      </c>
      <c r="I71" s="111" t="str">
        <f t="shared" si="8"/>
        <v/>
      </c>
      <c r="J71" s="112" t="str">
        <f>IF(D71="","",SUM(I$51:$I71))</f>
        <v/>
      </c>
      <c r="K71" s="192" t="str">
        <f t="shared" si="4"/>
        <v/>
      </c>
      <c r="L71" s="112" t="str">
        <f>IFERROR('LRMC - Linear'!K36*K71,"")</f>
        <v/>
      </c>
      <c r="M71" s="112" t="str">
        <f>IF(D71="","",SUM($L$51:L71))</f>
        <v/>
      </c>
      <c r="N71" s="193" t="str">
        <f>IFERROR('LRMC - Linear'!L36*K71,"")</f>
        <v/>
      </c>
      <c r="O71" s="112" t="str">
        <f>IF(D71="","",SUM($N$51:N71))</f>
        <v/>
      </c>
      <c r="P71" s="135" t="str">
        <f t="shared" si="5"/>
        <v/>
      </c>
      <c r="Q71" s="59"/>
    </row>
    <row r="72" spans="2:17" x14ac:dyDescent="0.25">
      <c r="B72" s="57"/>
      <c r="C72" s="118">
        <f t="shared" si="6"/>
        <v>22</v>
      </c>
      <c r="D72" s="118" t="str">
        <f t="shared" si="3"/>
        <v/>
      </c>
      <c r="E72" s="113" t="str">
        <f t="shared" si="3"/>
        <v/>
      </c>
      <c r="F72" s="111" t="str">
        <f t="shared" si="3"/>
        <v/>
      </c>
      <c r="G72" s="113" t="str">
        <f t="shared" si="7"/>
        <v/>
      </c>
      <c r="H72" s="128" t="str">
        <f>IFERROR('LRMC - Linear'!J37+H71,"")</f>
        <v/>
      </c>
      <c r="I72" s="111" t="str">
        <f t="shared" si="8"/>
        <v/>
      </c>
      <c r="J72" s="112" t="str">
        <f>IF(D72="","",SUM(I$51:$I72))</f>
        <v/>
      </c>
      <c r="K72" s="192" t="str">
        <f t="shared" si="4"/>
        <v/>
      </c>
      <c r="L72" s="112" t="str">
        <f>IFERROR('LRMC - Linear'!K37*K72,"")</f>
        <v/>
      </c>
      <c r="M72" s="112" t="str">
        <f>IF(D72="","",SUM($L$51:L72))</f>
        <v/>
      </c>
      <c r="N72" s="193" t="str">
        <f>IFERROR('LRMC - Linear'!L37*K72,"")</f>
        <v/>
      </c>
      <c r="O72" s="112" t="str">
        <f>IF(D72="","",SUM($N$51:N72))</f>
        <v/>
      </c>
      <c r="P72" s="135" t="str">
        <f t="shared" si="5"/>
        <v/>
      </c>
      <c r="Q72" s="59"/>
    </row>
    <row r="73" spans="2:17" x14ac:dyDescent="0.25">
      <c r="B73" s="57"/>
      <c r="C73" s="118">
        <f t="shared" si="6"/>
        <v>23</v>
      </c>
      <c r="D73" s="118" t="str">
        <f t="shared" si="3"/>
        <v/>
      </c>
      <c r="E73" s="113" t="str">
        <f t="shared" si="3"/>
        <v/>
      </c>
      <c r="F73" s="111" t="str">
        <f t="shared" si="3"/>
        <v/>
      </c>
      <c r="G73" s="113" t="str">
        <f t="shared" si="7"/>
        <v/>
      </c>
      <c r="H73" s="128" t="str">
        <f>IFERROR('LRMC - Linear'!J38+H72,"")</f>
        <v/>
      </c>
      <c r="I73" s="111" t="str">
        <f t="shared" si="8"/>
        <v/>
      </c>
      <c r="J73" s="112" t="str">
        <f>IF(D73="","",SUM(I$51:$I73))</f>
        <v/>
      </c>
      <c r="K73" s="192" t="str">
        <f t="shared" si="4"/>
        <v/>
      </c>
      <c r="L73" s="112" t="str">
        <f>IFERROR('LRMC - Linear'!K38*K73,"")</f>
        <v/>
      </c>
      <c r="M73" s="112" t="str">
        <f>IF(D73="","",SUM($L$51:L73))</f>
        <v/>
      </c>
      <c r="N73" s="193" t="str">
        <f>IFERROR('LRMC - Linear'!L38*K73,"")</f>
        <v/>
      </c>
      <c r="O73" s="112" t="str">
        <f>IF(D73="","",SUM($N$51:N73))</f>
        <v/>
      </c>
      <c r="P73" s="135" t="str">
        <f t="shared" si="5"/>
        <v/>
      </c>
      <c r="Q73" s="59"/>
    </row>
    <row r="74" spans="2:17" x14ac:dyDescent="0.25">
      <c r="B74" s="57"/>
      <c r="C74" s="118">
        <f t="shared" si="6"/>
        <v>24</v>
      </c>
      <c r="D74" s="118" t="str">
        <f t="shared" si="3"/>
        <v/>
      </c>
      <c r="E74" s="113" t="str">
        <f t="shared" si="3"/>
        <v/>
      </c>
      <c r="F74" s="111" t="str">
        <f t="shared" si="3"/>
        <v/>
      </c>
      <c r="G74" s="113" t="str">
        <f t="shared" si="7"/>
        <v/>
      </c>
      <c r="H74" s="128" t="str">
        <f>IFERROR('LRMC - Linear'!J39+H73,"")</f>
        <v/>
      </c>
      <c r="I74" s="111" t="str">
        <f t="shared" si="8"/>
        <v/>
      </c>
      <c r="J74" s="112" t="str">
        <f>IF(D74="","",SUM(I$51:$I74))</f>
        <v/>
      </c>
      <c r="K74" s="192" t="str">
        <f t="shared" si="4"/>
        <v/>
      </c>
      <c r="L74" s="112" t="str">
        <f>IFERROR('LRMC - Linear'!K39*K74,"")</f>
        <v/>
      </c>
      <c r="M74" s="112" t="str">
        <f>IF(D74="","",SUM($L$51:L74))</f>
        <v/>
      </c>
      <c r="N74" s="193" t="str">
        <f>IFERROR('LRMC - Linear'!L39*K74,"")</f>
        <v/>
      </c>
      <c r="O74" s="112" t="str">
        <f>IF(D74="","",SUM($N$51:N74))</f>
        <v/>
      </c>
      <c r="P74" s="135" t="str">
        <f t="shared" si="5"/>
        <v/>
      </c>
      <c r="Q74" s="59"/>
    </row>
    <row r="75" spans="2:17" x14ac:dyDescent="0.25">
      <c r="B75" s="57"/>
      <c r="C75" s="119">
        <f t="shared" si="6"/>
        <v>25</v>
      </c>
      <c r="D75" s="119" t="str">
        <f t="shared" si="3"/>
        <v/>
      </c>
      <c r="E75" s="115" t="str">
        <f t="shared" si="3"/>
        <v/>
      </c>
      <c r="F75" s="116" t="str">
        <f t="shared" si="3"/>
        <v/>
      </c>
      <c r="G75" s="115" t="str">
        <f t="shared" si="7"/>
        <v/>
      </c>
      <c r="H75" s="129" t="str">
        <f>IFERROR('LRMC - Linear'!J40+H74,"")</f>
        <v/>
      </c>
      <c r="I75" s="116" t="str">
        <f t="shared" si="8"/>
        <v/>
      </c>
      <c r="J75" s="117" t="str">
        <f>IF(D75="","",SUM(I$51:$I75))</f>
        <v/>
      </c>
      <c r="K75" s="192" t="str">
        <f t="shared" si="4"/>
        <v/>
      </c>
      <c r="L75" s="117" t="str">
        <f>IFERROR('LRMC - Linear'!K40*K75,"")</f>
        <v/>
      </c>
      <c r="M75" s="117" t="str">
        <f>IF(D75="","",SUM($L$51:L75))</f>
        <v/>
      </c>
      <c r="N75" s="193" t="str">
        <f>IFERROR('LRMC - Linear'!L40*K75,"")</f>
        <v/>
      </c>
      <c r="O75" s="117" t="str">
        <f>IF(D75="","",SUM($N$51:N75))</f>
        <v/>
      </c>
      <c r="P75" s="136" t="str">
        <f t="shared" si="5"/>
        <v/>
      </c>
      <c r="Q75" s="59"/>
    </row>
    <row r="76" spans="2:17" x14ac:dyDescent="0.25"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4E049-7CC6-44D6-819F-4430B323F96D}">
  <dimension ref="A3:DB52"/>
  <sheetViews>
    <sheetView showGridLines="0" zoomScaleNormal="100" workbookViewId="0">
      <selection activeCell="N38" sqref="N38"/>
    </sheetView>
  </sheetViews>
  <sheetFormatPr defaultColWidth="8.8984375" defaultRowHeight="11.5" x14ac:dyDescent="0.25"/>
  <cols>
    <col min="1" max="2" width="2.69921875" style="45" customWidth="1"/>
    <col min="3" max="3" width="3.69921875" style="45" customWidth="1"/>
    <col min="4" max="4" width="25.69921875" style="45" customWidth="1"/>
    <col min="5" max="6" width="8.69921875" style="45" customWidth="1"/>
    <col min="7" max="16384" width="8.8984375" style="45"/>
  </cols>
  <sheetData>
    <row r="3" spans="1:106" ht="25" x14ac:dyDescent="0.5">
      <c r="C3" s="53" t="s">
        <v>99</v>
      </c>
    </row>
    <row r="6" spans="1:106" x14ac:dyDescent="0.25">
      <c r="C6" s="45" t="s">
        <v>68</v>
      </c>
      <c r="E6" s="48"/>
      <c r="F6" s="48"/>
      <c r="G6" s="48" t="s">
        <v>69</v>
      </c>
    </row>
    <row r="7" spans="1:106" x14ac:dyDescent="0.25">
      <c r="A7" s="152">
        <v>1</v>
      </c>
      <c r="C7" s="52" t="str">
        <f>"Table "&amp;A7&amp;": Calculations for chart"</f>
        <v>Table 1: Calculations for chart</v>
      </c>
      <c r="D7" s="52"/>
      <c r="E7" s="52"/>
      <c r="F7" s="52"/>
      <c r="G7" s="52">
        <f>ROW(E12)</f>
        <v>12</v>
      </c>
    </row>
    <row r="11" spans="1:106" ht="15.5" x14ac:dyDescent="0.35">
      <c r="C11" s="46" t="str">
        <f>C7</f>
        <v>Table 1: Calculations for chart</v>
      </c>
    </row>
    <row r="12" spans="1:106" x14ac:dyDescent="0.25">
      <c r="C12" s="54"/>
      <c r="D12" s="55" t="s">
        <v>96</v>
      </c>
      <c r="E12" s="55"/>
      <c r="F12" s="174">
        <v>1</v>
      </c>
      <c r="G12" s="175">
        <f>F12+1</f>
        <v>2</v>
      </c>
      <c r="H12" s="175">
        <f t="shared" ref="H12:BS12" si="0">G12+1</f>
        <v>3</v>
      </c>
      <c r="I12" s="175">
        <f t="shared" si="0"/>
        <v>4</v>
      </c>
      <c r="J12" s="175">
        <f t="shared" si="0"/>
        <v>5</v>
      </c>
      <c r="K12" s="175">
        <f t="shared" si="0"/>
        <v>6</v>
      </c>
      <c r="L12" s="175">
        <f t="shared" si="0"/>
        <v>7</v>
      </c>
      <c r="M12" s="175">
        <f t="shared" si="0"/>
        <v>8</v>
      </c>
      <c r="N12" s="175">
        <f t="shared" si="0"/>
        <v>9</v>
      </c>
      <c r="O12" s="175">
        <f t="shared" si="0"/>
        <v>10</v>
      </c>
      <c r="P12" s="175">
        <f t="shared" si="0"/>
        <v>11</v>
      </c>
      <c r="Q12" s="175">
        <f t="shared" si="0"/>
        <v>12</v>
      </c>
      <c r="R12" s="175">
        <f t="shared" si="0"/>
        <v>13</v>
      </c>
      <c r="S12" s="175">
        <f t="shared" si="0"/>
        <v>14</v>
      </c>
      <c r="T12" s="175">
        <f t="shared" si="0"/>
        <v>15</v>
      </c>
      <c r="U12" s="175">
        <f t="shared" si="0"/>
        <v>16</v>
      </c>
      <c r="V12" s="175">
        <f t="shared" si="0"/>
        <v>17</v>
      </c>
      <c r="W12" s="175">
        <f t="shared" si="0"/>
        <v>18</v>
      </c>
      <c r="X12" s="175">
        <f t="shared" si="0"/>
        <v>19</v>
      </c>
      <c r="Y12" s="175">
        <f t="shared" si="0"/>
        <v>20</v>
      </c>
      <c r="Z12" s="175">
        <f t="shared" si="0"/>
        <v>21</v>
      </c>
      <c r="AA12" s="175">
        <f t="shared" si="0"/>
        <v>22</v>
      </c>
      <c r="AB12" s="175">
        <f t="shared" si="0"/>
        <v>23</v>
      </c>
      <c r="AC12" s="175">
        <f t="shared" si="0"/>
        <v>24</v>
      </c>
      <c r="AD12" s="175">
        <f t="shared" si="0"/>
        <v>25</v>
      </c>
      <c r="AE12" s="175">
        <f t="shared" si="0"/>
        <v>26</v>
      </c>
      <c r="AF12" s="175">
        <f t="shared" si="0"/>
        <v>27</v>
      </c>
      <c r="AG12" s="175">
        <f t="shared" si="0"/>
        <v>28</v>
      </c>
      <c r="AH12" s="175">
        <f t="shared" si="0"/>
        <v>29</v>
      </c>
      <c r="AI12" s="175">
        <f t="shared" si="0"/>
        <v>30</v>
      </c>
      <c r="AJ12" s="175">
        <f t="shared" si="0"/>
        <v>31</v>
      </c>
      <c r="AK12" s="175">
        <f t="shared" si="0"/>
        <v>32</v>
      </c>
      <c r="AL12" s="175">
        <f t="shared" si="0"/>
        <v>33</v>
      </c>
      <c r="AM12" s="175">
        <f t="shared" si="0"/>
        <v>34</v>
      </c>
      <c r="AN12" s="175">
        <f t="shared" si="0"/>
        <v>35</v>
      </c>
      <c r="AO12" s="175">
        <f t="shared" si="0"/>
        <v>36</v>
      </c>
      <c r="AP12" s="175">
        <f t="shared" si="0"/>
        <v>37</v>
      </c>
      <c r="AQ12" s="175">
        <f t="shared" si="0"/>
        <v>38</v>
      </c>
      <c r="AR12" s="175">
        <f t="shared" si="0"/>
        <v>39</v>
      </c>
      <c r="AS12" s="175">
        <f t="shared" si="0"/>
        <v>40</v>
      </c>
      <c r="AT12" s="175">
        <f t="shared" si="0"/>
        <v>41</v>
      </c>
      <c r="AU12" s="175">
        <f t="shared" si="0"/>
        <v>42</v>
      </c>
      <c r="AV12" s="175">
        <f t="shared" si="0"/>
        <v>43</v>
      </c>
      <c r="AW12" s="175">
        <f t="shared" si="0"/>
        <v>44</v>
      </c>
      <c r="AX12" s="175">
        <f t="shared" si="0"/>
        <v>45</v>
      </c>
      <c r="AY12" s="175">
        <f t="shared" si="0"/>
        <v>46</v>
      </c>
      <c r="AZ12" s="175">
        <f t="shared" si="0"/>
        <v>47</v>
      </c>
      <c r="BA12" s="175">
        <f t="shared" si="0"/>
        <v>48</v>
      </c>
      <c r="BB12" s="175">
        <f t="shared" si="0"/>
        <v>49</v>
      </c>
      <c r="BC12" s="175">
        <f t="shared" si="0"/>
        <v>50</v>
      </c>
      <c r="BD12" s="175">
        <f t="shared" si="0"/>
        <v>51</v>
      </c>
      <c r="BE12" s="175">
        <f t="shared" si="0"/>
        <v>52</v>
      </c>
      <c r="BF12" s="175">
        <f t="shared" si="0"/>
        <v>53</v>
      </c>
      <c r="BG12" s="175">
        <f t="shared" si="0"/>
        <v>54</v>
      </c>
      <c r="BH12" s="175">
        <f t="shared" si="0"/>
        <v>55</v>
      </c>
      <c r="BI12" s="175">
        <f t="shared" si="0"/>
        <v>56</v>
      </c>
      <c r="BJ12" s="175">
        <f t="shared" si="0"/>
        <v>57</v>
      </c>
      <c r="BK12" s="175">
        <f t="shared" si="0"/>
        <v>58</v>
      </c>
      <c r="BL12" s="175">
        <f t="shared" si="0"/>
        <v>59</v>
      </c>
      <c r="BM12" s="175">
        <f t="shared" si="0"/>
        <v>60</v>
      </c>
      <c r="BN12" s="175">
        <f t="shared" si="0"/>
        <v>61</v>
      </c>
      <c r="BO12" s="175">
        <f t="shared" si="0"/>
        <v>62</v>
      </c>
      <c r="BP12" s="175">
        <f t="shared" si="0"/>
        <v>63</v>
      </c>
      <c r="BQ12" s="175">
        <f t="shared" si="0"/>
        <v>64</v>
      </c>
      <c r="BR12" s="175">
        <f t="shared" si="0"/>
        <v>65</v>
      </c>
      <c r="BS12" s="175">
        <f t="shared" si="0"/>
        <v>66</v>
      </c>
      <c r="BT12" s="175">
        <f t="shared" ref="BT12:DA12" si="1">BS12+1</f>
        <v>67</v>
      </c>
      <c r="BU12" s="175">
        <f t="shared" si="1"/>
        <v>68</v>
      </c>
      <c r="BV12" s="175">
        <f t="shared" si="1"/>
        <v>69</v>
      </c>
      <c r="BW12" s="175">
        <f t="shared" si="1"/>
        <v>70</v>
      </c>
      <c r="BX12" s="175">
        <f t="shared" si="1"/>
        <v>71</v>
      </c>
      <c r="BY12" s="175">
        <f t="shared" si="1"/>
        <v>72</v>
      </c>
      <c r="BZ12" s="175">
        <f t="shared" si="1"/>
        <v>73</v>
      </c>
      <c r="CA12" s="175">
        <f t="shared" si="1"/>
        <v>74</v>
      </c>
      <c r="CB12" s="175">
        <f t="shared" si="1"/>
        <v>75</v>
      </c>
      <c r="CC12" s="175">
        <f t="shared" si="1"/>
        <v>76</v>
      </c>
      <c r="CD12" s="175">
        <f t="shared" si="1"/>
        <v>77</v>
      </c>
      <c r="CE12" s="175">
        <f t="shared" si="1"/>
        <v>78</v>
      </c>
      <c r="CF12" s="175">
        <f t="shared" si="1"/>
        <v>79</v>
      </c>
      <c r="CG12" s="175">
        <f t="shared" si="1"/>
        <v>80</v>
      </c>
      <c r="CH12" s="175">
        <f t="shared" si="1"/>
        <v>81</v>
      </c>
      <c r="CI12" s="175">
        <f t="shared" si="1"/>
        <v>82</v>
      </c>
      <c r="CJ12" s="175">
        <f t="shared" si="1"/>
        <v>83</v>
      </c>
      <c r="CK12" s="175">
        <f t="shared" si="1"/>
        <v>84</v>
      </c>
      <c r="CL12" s="175">
        <f t="shared" si="1"/>
        <v>85</v>
      </c>
      <c r="CM12" s="175">
        <f t="shared" si="1"/>
        <v>86</v>
      </c>
      <c r="CN12" s="175">
        <f t="shared" si="1"/>
        <v>87</v>
      </c>
      <c r="CO12" s="175">
        <f t="shared" si="1"/>
        <v>88</v>
      </c>
      <c r="CP12" s="175">
        <f t="shared" si="1"/>
        <v>89</v>
      </c>
      <c r="CQ12" s="175">
        <f t="shared" si="1"/>
        <v>90</v>
      </c>
      <c r="CR12" s="175">
        <f t="shared" si="1"/>
        <v>91</v>
      </c>
      <c r="CS12" s="175">
        <f t="shared" si="1"/>
        <v>92</v>
      </c>
      <c r="CT12" s="175">
        <f t="shared" si="1"/>
        <v>93</v>
      </c>
      <c r="CU12" s="175">
        <f t="shared" si="1"/>
        <v>94</v>
      </c>
      <c r="CV12" s="175">
        <f t="shared" si="1"/>
        <v>95</v>
      </c>
      <c r="CW12" s="175">
        <f t="shared" si="1"/>
        <v>96</v>
      </c>
      <c r="CX12" s="175">
        <f t="shared" si="1"/>
        <v>97</v>
      </c>
      <c r="CY12" s="175">
        <f t="shared" si="1"/>
        <v>98</v>
      </c>
      <c r="CZ12" s="175">
        <f t="shared" si="1"/>
        <v>99</v>
      </c>
      <c r="DA12" s="175">
        <f t="shared" si="1"/>
        <v>100</v>
      </c>
      <c r="DB12" s="176"/>
    </row>
    <row r="13" spans="1:106" x14ac:dyDescent="0.25">
      <c r="C13" s="57"/>
      <c r="D13" s="58" t="s">
        <v>97</v>
      </c>
      <c r="E13" s="58"/>
      <c r="F13" s="50">
        <f>MIN(DemandYear0+Intercept*F12,DemandYear0+MAX('LRMC - Spare Capacity Counted'!$J$17:$J$41))</f>
        <v>546203</v>
      </c>
      <c r="G13" s="50">
        <f>MIN(DemandYear0+Intercept*G12,DemandYear0+MAX('LRMC - Spare Capacity Counted'!$J$17:$J$41))</f>
        <v>550203</v>
      </c>
      <c r="H13" s="50">
        <f>MIN(DemandYear0+Intercept*H12,DemandYear0+MAX('LRMC - Spare Capacity Counted'!$J$17:$J$41))</f>
        <v>554203</v>
      </c>
      <c r="I13" s="50">
        <f>MIN(DemandYear0+Intercept*I12,DemandYear0+MAX('LRMC - Spare Capacity Counted'!$J$17:$J$41))</f>
        <v>558203</v>
      </c>
      <c r="J13" s="50">
        <f>MIN(DemandYear0+Intercept*J12,DemandYear0+MAX('LRMC - Spare Capacity Counted'!$J$17:$J$41))</f>
        <v>562203</v>
      </c>
      <c r="K13" s="50">
        <f>MIN(DemandYear0+Intercept*K12,DemandYear0+MAX('LRMC - Spare Capacity Counted'!$J$17:$J$41))</f>
        <v>566203</v>
      </c>
      <c r="L13" s="50">
        <f>MIN(DemandYear0+Intercept*L12,DemandYear0+MAX('LRMC - Spare Capacity Counted'!$J$17:$J$41))</f>
        <v>570203</v>
      </c>
      <c r="M13" s="50">
        <f>MIN(DemandYear0+Intercept*M12,DemandYear0+MAX('LRMC - Spare Capacity Counted'!$J$17:$J$41))</f>
        <v>574203</v>
      </c>
      <c r="N13" s="50">
        <f>MIN(DemandYear0+Intercept*N12,DemandYear0+MAX('LRMC - Spare Capacity Counted'!$J$17:$J$41))</f>
        <v>578203</v>
      </c>
      <c r="O13" s="50">
        <f>MIN(DemandYear0+Intercept*O12,DemandYear0+MAX('LRMC - Spare Capacity Counted'!$J$17:$J$41))</f>
        <v>582203</v>
      </c>
      <c r="P13" s="50">
        <f>MIN(DemandYear0+Intercept*P12,DemandYear0+MAX('LRMC - Spare Capacity Counted'!$J$17:$J$41))</f>
        <v>586203</v>
      </c>
      <c r="Q13" s="50">
        <f>MIN(DemandYear0+Intercept*Q12,DemandYear0+MAX('LRMC - Spare Capacity Counted'!$J$17:$J$41))</f>
        <v>590203</v>
      </c>
      <c r="R13" s="50">
        <f>MIN(DemandYear0+Intercept*R12,DemandYear0+MAX('LRMC - Spare Capacity Counted'!$J$17:$J$41))</f>
        <v>594203</v>
      </c>
      <c r="S13" s="50">
        <f>MIN(DemandYear0+Intercept*S12,DemandYear0+MAX('LRMC - Spare Capacity Counted'!$J$17:$J$41))</f>
        <v>598203</v>
      </c>
      <c r="T13" s="50">
        <f>MIN(DemandYear0+Intercept*T12,DemandYear0+MAX('LRMC - Spare Capacity Counted'!$J$17:$J$41))</f>
        <v>602203</v>
      </c>
      <c r="U13" s="50">
        <f>MIN(DemandYear0+Intercept*U12,DemandYear0+MAX('LRMC - Spare Capacity Counted'!$J$17:$J$41))</f>
        <v>606203</v>
      </c>
      <c r="V13" s="50">
        <f>MIN(DemandYear0+Intercept*V12,DemandYear0+MAX('LRMC - Spare Capacity Counted'!$J$17:$J$41))</f>
        <v>610203</v>
      </c>
      <c r="W13" s="50">
        <f>MIN(DemandYear0+Intercept*W12,DemandYear0+MAX('LRMC - Spare Capacity Counted'!$J$17:$J$41))</f>
        <v>614203</v>
      </c>
      <c r="X13" s="50">
        <f>MIN(DemandYear0+Intercept*X12,DemandYear0+MAX('LRMC - Spare Capacity Counted'!$J$17:$J$41))</f>
        <v>618203</v>
      </c>
      <c r="Y13" s="50">
        <f>MIN(DemandYear0+Intercept*Y12,DemandYear0+MAX('LRMC - Spare Capacity Counted'!$J$17:$J$41))</f>
        <v>622203</v>
      </c>
      <c r="Z13" s="50">
        <f>MIN(DemandYear0+Intercept*Z12,DemandYear0+MAX('LRMC - Spare Capacity Counted'!$J$17:$J$41))</f>
        <v>626203</v>
      </c>
      <c r="AA13" s="50">
        <f>MIN(DemandYear0+Intercept*AA12,DemandYear0+MAX('LRMC - Spare Capacity Counted'!$J$17:$J$41))</f>
        <v>630203</v>
      </c>
      <c r="AB13" s="50">
        <f>MIN(DemandYear0+Intercept*AB12,DemandYear0+MAX('LRMC - Spare Capacity Counted'!$J$17:$J$41))</f>
        <v>634203</v>
      </c>
      <c r="AC13" s="50">
        <f>MIN(DemandYear0+Intercept*AC12,DemandYear0+MAX('LRMC - Spare Capacity Counted'!$J$17:$J$41))</f>
        <v>638203</v>
      </c>
      <c r="AD13" s="50">
        <f>MIN(DemandYear0+Intercept*AD12,DemandYear0+MAX('LRMC - Spare Capacity Counted'!$J$17:$J$41))</f>
        <v>642203</v>
      </c>
      <c r="AE13" s="50">
        <f>MIN(DemandYear0+Intercept*AE12,DemandYear0+MAX('LRMC - Spare Capacity Counted'!$J$17:$J$41))</f>
        <v>646203</v>
      </c>
      <c r="AF13" s="50">
        <f>MIN(DemandYear0+Intercept*AF12,DemandYear0+MAX('LRMC - Spare Capacity Counted'!$J$17:$J$41))</f>
        <v>650203</v>
      </c>
      <c r="AG13" s="50">
        <f>MIN(DemandYear0+Intercept*AG12,DemandYear0+MAX('LRMC - Spare Capacity Counted'!$J$17:$J$41))</f>
        <v>654203</v>
      </c>
      <c r="AH13" s="50">
        <f>MIN(DemandYear0+Intercept*AH12,DemandYear0+MAX('LRMC - Spare Capacity Counted'!$J$17:$J$41))</f>
        <v>658203</v>
      </c>
      <c r="AI13" s="50">
        <f>MIN(DemandYear0+Intercept*AI12,DemandYear0+MAX('LRMC - Spare Capacity Counted'!$J$17:$J$41))</f>
        <v>662203</v>
      </c>
      <c r="AJ13" s="50">
        <f>MIN(DemandYear0+Intercept*AJ12,DemandYear0+MAX('LRMC - Spare Capacity Counted'!$J$17:$J$41))</f>
        <v>666203</v>
      </c>
      <c r="AK13" s="50">
        <f>MIN(DemandYear0+Intercept*AK12,DemandYear0+MAX('LRMC - Spare Capacity Counted'!$J$17:$J$41))</f>
        <v>670203</v>
      </c>
      <c r="AL13" s="50">
        <f>MIN(DemandYear0+Intercept*AL12,DemandYear0+MAX('LRMC - Spare Capacity Counted'!$J$17:$J$41))</f>
        <v>674203</v>
      </c>
      <c r="AM13" s="50">
        <f>MIN(DemandYear0+Intercept*AM12,DemandYear0+MAX('LRMC - Spare Capacity Counted'!$J$17:$J$41))</f>
        <v>678203</v>
      </c>
      <c r="AN13" s="50">
        <f>MIN(DemandYear0+Intercept*AN12,DemandYear0+MAX('LRMC - Spare Capacity Counted'!$J$17:$J$41))</f>
        <v>682203</v>
      </c>
      <c r="AO13" s="50">
        <f>MIN(DemandYear0+Intercept*AO12,DemandYear0+MAX('LRMC - Spare Capacity Counted'!$J$17:$J$41))</f>
        <v>686203</v>
      </c>
      <c r="AP13" s="50">
        <f>MIN(DemandYear0+Intercept*AP12,DemandYear0+MAX('LRMC - Spare Capacity Counted'!$J$17:$J$41))</f>
        <v>690203</v>
      </c>
      <c r="AQ13" s="50">
        <f>MIN(DemandYear0+Intercept*AQ12,DemandYear0+MAX('LRMC - Spare Capacity Counted'!$J$17:$J$41))</f>
        <v>694203</v>
      </c>
      <c r="AR13" s="50">
        <f>MIN(DemandYear0+Intercept*AR12,DemandYear0+MAX('LRMC - Spare Capacity Counted'!$J$17:$J$41))</f>
        <v>698203</v>
      </c>
      <c r="AS13" s="50">
        <f>MIN(DemandYear0+Intercept*AS12,DemandYear0+MAX('LRMC - Spare Capacity Counted'!$J$17:$J$41))</f>
        <v>702203</v>
      </c>
      <c r="AT13" s="50">
        <f>MIN(DemandYear0+Intercept*AT12,DemandYear0+MAX('LRMC - Spare Capacity Counted'!$J$17:$J$41))</f>
        <v>706203</v>
      </c>
      <c r="AU13" s="50">
        <f>MIN(DemandYear0+Intercept*AU12,DemandYear0+MAX('LRMC - Spare Capacity Counted'!$J$17:$J$41))</f>
        <v>710203</v>
      </c>
      <c r="AV13" s="50">
        <f>MIN(DemandYear0+Intercept*AV12,DemandYear0+MAX('LRMC - Spare Capacity Counted'!$J$17:$J$41))</f>
        <v>714203</v>
      </c>
      <c r="AW13" s="50">
        <f>MIN(DemandYear0+Intercept*AW12,DemandYear0+MAX('LRMC - Spare Capacity Counted'!$J$17:$J$41))</f>
        <v>718203</v>
      </c>
      <c r="AX13" s="50">
        <f>MIN(DemandYear0+Intercept*AX12,DemandYear0+MAX('LRMC - Spare Capacity Counted'!$J$17:$J$41))</f>
        <v>722203</v>
      </c>
      <c r="AY13" s="50">
        <f>MIN(DemandYear0+Intercept*AY12,DemandYear0+MAX('LRMC - Spare Capacity Counted'!$J$17:$J$41))</f>
        <v>726203</v>
      </c>
      <c r="AZ13" s="50">
        <f>MIN(DemandYear0+Intercept*AZ12,DemandYear0+MAX('LRMC - Spare Capacity Counted'!$J$17:$J$41))</f>
        <v>730203</v>
      </c>
      <c r="BA13" s="50">
        <f>MIN(DemandYear0+Intercept*BA12,DemandYear0+MAX('LRMC - Spare Capacity Counted'!$J$17:$J$41))</f>
        <v>734203</v>
      </c>
      <c r="BB13" s="50">
        <f>MIN(DemandYear0+Intercept*BB12,DemandYear0+MAX('LRMC - Spare Capacity Counted'!$J$17:$J$41))</f>
        <v>738203</v>
      </c>
      <c r="BC13" s="50">
        <f>MIN(DemandYear0+Intercept*BC12,DemandYear0+MAX('LRMC - Spare Capacity Counted'!$J$17:$J$41))</f>
        <v>742203</v>
      </c>
      <c r="BD13" s="50">
        <f>MIN(DemandYear0+Intercept*BD12,DemandYear0+MAX('LRMC - Spare Capacity Counted'!$J$17:$J$41))</f>
        <v>746203</v>
      </c>
      <c r="BE13" s="50">
        <f>MIN(DemandYear0+Intercept*BE12,DemandYear0+MAX('LRMC - Spare Capacity Counted'!$J$17:$J$41))</f>
        <v>750203</v>
      </c>
      <c r="BF13" s="50">
        <f>MIN(DemandYear0+Intercept*BF12,DemandYear0+MAX('LRMC - Spare Capacity Counted'!$J$17:$J$41))</f>
        <v>754203</v>
      </c>
      <c r="BG13" s="50">
        <f>MIN(DemandYear0+Intercept*BG12,DemandYear0+MAX('LRMC - Spare Capacity Counted'!$J$17:$J$41))</f>
        <v>758203</v>
      </c>
      <c r="BH13" s="50">
        <f>MIN(DemandYear0+Intercept*BH12,DemandYear0+MAX('LRMC - Spare Capacity Counted'!$J$17:$J$41))</f>
        <v>762203</v>
      </c>
      <c r="BI13" s="50">
        <f>MIN(DemandYear0+Intercept*BI12,DemandYear0+MAX('LRMC - Spare Capacity Counted'!$J$17:$J$41))</f>
        <v>766203</v>
      </c>
      <c r="BJ13" s="50">
        <f>MIN(DemandYear0+Intercept*BJ12,DemandYear0+MAX('LRMC - Spare Capacity Counted'!$J$17:$J$41))</f>
        <v>770203</v>
      </c>
      <c r="BK13" s="50">
        <f>MIN(DemandYear0+Intercept*BK12,DemandYear0+MAX('LRMC - Spare Capacity Counted'!$J$17:$J$41))</f>
        <v>774203</v>
      </c>
      <c r="BL13" s="50">
        <f>MIN(DemandYear0+Intercept*BL12,DemandYear0+MAX('LRMC - Spare Capacity Counted'!$J$17:$J$41))</f>
        <v>778203</v>
      </c>
      <c r="BM13" s="50">
        <f>MIN(DemandYear0+Intercept*BM12,DemandYear0+MAX('LRMC - Spare Capacity Counted'!$J$17:$J$41))</f>
        <v>782203</v>
      </c>
      <c r="BN13" s="50">
        <f>MIN(DemandYear0+Intercept*BN12,DemandYear0+MAX('LRMC - Spare Capacity Counted'!$J$17:$J$41))</f>
        <v>786203</v>
      </c>
      <c r="BO13" s="50">
        <f>MIN(DemandYear0+Intercept*BO12,DemandYear0+MAX('LRMC - Spare Capacity Counted'!$J$17:$J$41))</f>
        <v>790203</v>
      </c>
      <c r="BP13" s="50">
        <f>MIN(DemandYear0+Intercept*BP12,DemandYear0+MAX('LRMC - Spare Capacity Counted'!$J$17:$J$41))</f>
        <v>794203</v>
      </c>
      <c r="BQ13" s="50">
        <f>MIN(DemandYear0+Intercept*BQ12,DemandYear0+MAX('LRMC - Spare Capacity Counted'!$J$17:$J$41))</f>
        <v>798203</v>
      </c>
      <c r="BR13" s="50">
        <f>MIN(DemandYear0+Intercept*BR12,DemandYear0+MAX('LRMC - Spare Capacity Counted'!$J$17:$J$41))</f>
        <v>802203</v>
      </c>
      <c r="BS13" s="50">
        <f>MIN(DemandYear0+Intercept*BS12,DemandYear0+MAX('LRMC - Spare Capacity Counted'!$J$17:$J$41))</f>
        <v>806203</v>
      </c>
      <c r="BT13" s="50">
        <f>MIN(DemandYear0+Intercept*BT12,DemandYear0+MAX('LRMC - Spare Capacity Counted'!$J$17:$J$41))</f>
        <v>810203</v>
      </c>
      <c r="BU13" s="50">
        <f>MIN(DemandYear0+Intercept*BU12,DemandYear0+MAX('LRMC - Spare Capacity Counted'!$J$17:$J$41))</f>
        <v>814203</v>
      </c>
      <c r="BV13" s="50">
        <f>MIN(DemandYear0+Intercept*BV12,DemandYear0+MAX('LRMC - Spare Capacity Counted'!$J$17:$J$41))</f>
        <v>818203</v>
      </c>
      <c r="BW13" s="50">
        <f>MIN(DemandYear0+Intercept*BW12,DemandYear0+MAX('LRMC - Spare Capacity Counted'!$J$17:$J$41))</f>
        <v>822203</v>
      </c>
      <c r="BX13" s="50">
        <f>MIN(DemandYear0+Intercept*BX12,DemandYear0+MAX('LRMC - Spare Capacity Counted'!$J$17:$J$41))</f>
        <v>826203</v>
      </c>
      <c r="BY13" s="50">
        <f>MIN(DemandYear0+Intercept*BY12,DemandYear0+MAX('LRMC - Spare Capacity Counted'!$J$17:$J$41))</f>
        <v>830203</v>
      </c>
      <c r="BZ13" s="50">
        <f>MIN(DemandYear0+Intercept*BZ12,DemandYear0+MAX('LRMC - Spare Capacity Counted'!$J$17:$J$41))</f>
        <v>834203</v>
      </c>
      <c r="CA13" s="50">
        <f>MIN(DemandYear0+Intercept*CA12,DemandYear0+MAX('LRMC - Spare Capacity Counted'!$J$17:$J$41))</f>
        <v>838203</v>
      </c>
      <c r="CB13" s="50">
        <f>MIN(DemandYear0+Intercept*CB12,DemandYear0+MAX('LRMC - Spare Capacity Counted'!$J$17:$J$41))</f>
        <v>842203</v>
      </c>
      <c r="CC13" s="50">
        <f>MIN(DemandYear0+Intercept*CC12,DemandYear0+MAX('LRMC - Spare Capacity Counted'!$J$17:$J$41))</f>
        <v>846203</v>
      </c>
      <c r="CD13" s="50">
        <f>MIN(DemandYear0+Intercept*CD12,DemandYear0+MAX('LRMC - Spare Capacity Counted'!$J$17:$J$41))</f>
        <v>850203</v>
      </c>
      <c r="CE13" s="50">
        <f>MIN(DemandYear0+Intercept*CE12,DemandYear0+MAX('LRMC - Spare Capacity Counted'!$J$17:$J$41))</f>
        <v>854203</v>
      </c>
      <c r="CF13" s="50">
        <f>MIN(DemandYear0+Intercept*CF12,DemandYear0+MAX('LRMC - Spare Capacity Counted'!$J$17:$J$41))</f>
        <v>858000</v>
      </c>
      <c r="CG13" s="50">
        <f>MIN(DemandYear0+Intercept*CG12,DemandYear0+MAX('LRMC - Spare Capacity Counted'!$J$17:$J$41))</f>
        <v>858000</v>
      </c>
      <c r="CH13" s="50">
        <f>MIN(DemandYear0+Intercept*CH12,DemandYear0+MAX('LRMC - Spare Capacity Counted'!$J$17:$J$41))</f>
        <v>858000</v>
      </c>
      <c r="CI13" s="50">
        <f>MIN(DemandYear0+Intercept*CI12,DemandYear0+MAX('LRMC - Spare Capacity Counted'!$J$17:$J$41))</f>
        <v>858000</v>
      </c>
      <c r="CJ13" s="50">
        <f>MIN(DemandYear0+Intercept*CJ12,DemandYear0+MAX('LRMC - Spare Capacity Counted'!$J$17:$J$41))</f>
        <v>858000</v>
      </c>
      <c r="CK13" s="50">
        <f>MIN(DemandYear0+Intercept*CK12,DemandYear0+MAX('LRMC - Spare Capacity Counted'!$J$17:$J$41))</f>
        <v>858000</v>
      </c>
      <c r="CL13" s="50">
        <f>MIN(DemandYear0+Intercept*CL12,DemandYear0+MAX('LRMC - Spare Capacity Counted'!$J$17:$J$41))</f>
        <v>858000</v>
      </c>
      <c r="CM13" s="50">
        <f>MIN(DemandYear0+Intercept*CM12,DemandYear0+MAX('LRMC - Spare Capacity Counted'!$J$17:$J$41))</f>
        <v>858000</v>
      </c>
      <c r="CN13" s="50">
        <f>MIN(DemandYear0+Intercept*CN12,DemandYear0+MAX('LRMC - Spare Capacity Counted'!$J$17:$J$41))</f>
        <v>858000</v>
      </c>
      <c r="CO13" s="50">
        <f>MIN(DemandYear0+Intercept*CO12,DemandYear0+MAX('LRMC - Spare Capacity Counted'!$J$17:$J$41))</f>
        <v>858000</v>
      </c>
      <c r="CP13" s="50">
        <f>MIN(DemandYear0+Intercept*CP12,DemandYear0+MAX('LRMC - Spare Capacity Counted'!$J$17:$J$41))</f>
        <v>858000</v>
      </c>
      <c r="CQ13" s="50">
        <f>MIN(DemandYear0+Intercept*CQ12,DemandYear0+MAX('LRMC - Spare Capacity Counted'!$J$17:$J$41))</f>
        <v>858000</v>
      </c>
      <c r="CR13" s="50">
        <f>MIN(DemandYear0+Intercept*CR12,DemandYear0+MAX('LRMC - Spare Capacity Counted'!$J$17:$J$41))</f>
        <v>858000</v>
      </c>
      <c r="CS13" s="50">
        <f>MIN(DemandYear0+Intercept*CS12,DemandYear0+MAX('LRMC - Spare Capacity Counted'!$J$17:$J$41))</f>
        <v>858000</v>
      </c>
      <c r="CT13" s="50">
        <f>MIN(DemandYear0+Intercept*CT12,DemandYear0+MAX('LRMC - Spare Capacity Counted'!$J$17:$J$41))</f>
        <v>858000</v>
      </c>
      <c r="CU13" s="50">
        <f>MIN(DemandYear0+Intercept*CU12,DemandYear0+MAX('LRMC - Spare Capacity Counted'!$J$17:$J$41))</f>
        <v>858000</v>
      </c>
      <c r="CV13" s="50">
        <f>MIN(DemandYear0+Intercept*CV12,DemandYear0+MAX('LRMC - Spare Capacity Counted'!$J$17:$J$41))</f>
        <v>858000</v>
      </c>
      <c r="CW13" s="50">
        <f>MIN(DemandYear0+Intercept*CW12,DemandYear0+MAX('LRMC - Spare Capacity Counted'!$J$17:$J$41))</f>
        <v>858000</v>
      </c>
      <c r="CX13" s="50">
        <f>MIN(DemandYear0+Intercept*CX12,DemandYear0+MAX('LRMC - Spare Capacity Counted'!$J$17:$J$41))</f>
        <v>858000</v>
      </c>
      <c r="CY13" s="50">
        <f>MIN(DemandYear0+Intercept*CY12,DemandYear0+MAX('LRMC - Spare Capacity Counted'!$J$17:$J$41))</f>
        <v>858000</v>
      </c>
      <c r="CZ13" s="50">
        <f>MIN(DemandYear0+Intercept*CZ12,DemandYear0+MAX('LRMC - Spare Capacity Counted'!$J$17:$J$41))</f>
        <v>858000</v>
      </c>
      <c r="DA13" s="50">
        <f>MIN(DemandYear0+Intercept*DA12,DemandYear0+MAX('LRMC - Spare Capacity Counted'!$J$17:$J$41))</f>
        <v>858000</v>
      </c>
      <c r="DB13" s="177"/>
    </row>
    <row r="14" spans="1:106" x14ac:dyDescent="0.25"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59"/>
    </row>
    <row r="15" spans="1:106" x14ac:dyDescent="0.25">
      <c r="C15" s="57"/>
      <c r="D15" s="58" t="s">
        <v>93</v>
      </c>
      <c r="E15" s="179"/>
      <c r="F15" s="180">
        <f t="shared" ref="F15:AK15" si="2">MAX(0,F13-ExistingNetworkCapacity)</f>
        <v>0</v>
      </c>
      <c r="G15" s="180">
        <f t="shared" si="2"/>
        <v>0</v>
      </c>
      <c r="H15" s="180">
        <f t="shared" si="2"/>
        <v>0</v>
      </c>
      <c r="I15" s="180">
        <f t="shared" si="2"/>
        <v>0</v>
      </c>
      <c r="J15" s="180">
        <f t="shared" si="2"/>
        <v>0</v>
      </c>
      <c r="K15" s="180">
        <f t="shared" si="2"/>
        <v>0</v>
      </c>
      <c r="L15" s="180">
        <f t="shared" si="2"/>
        <v>0</v>
      </c>
      <c r="M15" s="180">
        <f t="shared" si="2"/>
        <v>0</v>
      </c>
      <c r="N15" s="180">
        <f t="shared" si="2"/>
        <v>0</v>
      </c>
      <c r="O15" s="180">
        <f t="shared" si="2"/>
        <v>0</v>
      </c>
      <c r="P15" s="180">
        <f t="shared" si="2"/>
        <v>0</v>
      </c>
      <c r="Q15" s="180">
        <f t="shared" si="2"/>
        <v>0</v>
      </c>
      <c r="R15" s="180">
        <f t="shared" si="2"/>
        <v>0</v>
      </c>
      <c r="S15" s="180">
        <f t="shared" si="2"/>
        <v>0</v>
      </c>
      <c r="T15" s="180">
        <f t="shared" si="2"/>
        <v>0</v>
      </c>
      <c r="U15" s="180">
        <f t="shared" si="2"/>
        <v>0</v>
      </c>
      <c r="V15" s="180">
        <f t="shared" si="2"/>
        <v>0</v>
      </c>
      <c r="W15" s="180">
        <f t="shared" si="2"/>
        <v>0</v>
      </c>
      <c r="X15" s="180">
        <f t="shared" si="2"/>
        <v>3203</v>
      </c>
      <c r="Y15" s="180">
        <f t="shared" si="2"/>
        <v>7203</v>
      </c>
      <c r="Z15" s="180">
        <f t="shared" si="2"/>
        <v>11203</v>
      </c>
      <c r="AA15" s="180">
        <f t="shared" si="2"/>
        <v>15203</v>
      </c>
      <c r="AB15" s="180">
        <f t="shared" si="2"/>
        <v>19203</v>
      </c>
      <c r="AC15" s="180">
        <f t="shared" si="2"/>
        <v>23203</v>
      </c>
      <c r="AD15" s="180">
        <f t="shared" si="2"/>
        <v>27203</v>
      </c>
      <c r="AE15" s="180">
        <f t="shared" si="2"/>
        <v>31203</v>
      </c>
      <c r="AF15" s="180">
        <f t="shared" si="2"/>
        <v>35203</v>
      </c>
      <c r="AG15" s="180">
        <f t="shared" si="2"/>
        <v>39203</v>
      </c>
      <c r="AH15" s="180">
        <f t="shared" si="2"/>
        <v>43203</v>
      </c>
      <c r="AI15" s="180">
        <f t="shared" si="2"/>
        <v>47203</v>
      </c>
      <c r="AJ15" s="180">
        <f t="shared" si="2"/>
        <v>51203</v>
      </c>
      <c r="AK15" s="180">
        <f t="shared" si="2"/>
        <v>55203</v>
      </c>
      <c r="AL15" s="180">
        <f t="shared" ref="AL15:BQ15" si="3">MAX(0,AL13-ExistingNetworkCapacity)</f>
        <v>59203</v>
      </c>
      <c r="AM15" s="180">
        <f t="shared" si="3"/>
        <v>63203</v>
      </c>
      <c r="AN15" s="180">
        <f t="shared" si="3"/>
        <v>67203</v>
      </c>
      <c r="AO15" s="180">
        <f t="shared" si="3"/>
        <v>71203</v>
      </c>
      <c r="AP15" s="180">
        <f t="shared" si="3"/>
        <v>75203</v>
      </c>
      <c r="AQ15" s="180">
        <f t="shared" si="3"/>
        <v>79203</v>
      </c>
      <c r="AR15" s="180">
        <f t="shared" si="3"/>
        <v>83203</v>
      </c>
      <c r="AS15" s="180">
        <f t="shared" si="3"/>
        <v>87203</v>
      </c>
      <c r="AT15" s="180">
        <f t="shared" si="3"/>
        <v>91203</v>
      </c>
      <c r="AU15" s="180">
        <f t="shared" si="3"/>
        <v>95203</v>
      </c>
      <c r="AV15" s="180">
        <f t="shared" si="3"/>
        <v>99203</v>
      </c>
      <c r="AW15" s="180">
        <f t="shared" si="3"/>
        <v>103203</v>
      </c>
      <c r="AX15" s="180">
        <f t="shared" si="3"/>
        <v>107203</v>
      </c>
      <c r="AY15" s="180">
        <f t="shared" si="3"/>
        <v>111203</v>
      </c>
      <c r="AZ15" s="180">
        <f t="shared" si="3"/>
        <v>115203</v>
      </c>
      <c r="BA15" s="180">
        <f t="shared" si="3"/>
        <v>119203</v>
      </c>
      <c r="BB15" s="180">
        <f t="shared" si="3"/>
        <v>123203</v>
      </c>
      <c r="BC15" s="180">
        <f t="shared" si="3"/>
        <v>127203</v>
      </c>
      <c r="BD15" s="180">
        <f t="shared" si="3"/>
        <v>131203</v>
      </c>
      <c r="BE15" s="180">
        <f t="shared" si="3"/>
        <v>135203</v>
      </c>
      <c r="BF15" s="180">
        <f t="shared" si="3"/>
        <v>139203</v>
      </c>
      <c r="BG15" s="180">
        <f t="shared" si="3"/>
        <v>143203</v>
      </c>
      <c r="BH15" s="180">
        <f t="shared" si="3"/>
        <v>147203</v>
      </c>
      <c r="BI15" s="180">
        <f t="shared" si="3"/>
        <v>151203</v>
      </c>
      <c r="BJ15" s="180">
        <f t="shared" si="3"/>
        <v>155203</v>
      </c>
      <c r="BK15" s="180">
        <f t="shared" si="3"/>
        <v>159203</v>
      </c>
      <c r="BL15" s="180">
        <f t="shared" si="3"/>
        <v>163203</v>
      </c>
      <c r="BM15" s="180">
        <f t="shared" si="3"/>
        <v>167203</v>
      </c>
      <c r="BN15" s="180">
        <f t="shared" si="3"/>
        <v>171203</v>
      </c>
      <c r="BO15" s="180">
        <f t="shared" si="3"/>
        <v>175203</v>
      </c>
      <c r="BP15" s="180">
        <f t="shared" si="3"/>
        <v>179203</v>
      </c>
      <c r="BQ15" s="180">
        <f t="shared" si="3"/>
        <v>183203</v>
      </c>
      <c r="BR15" s="180">
        <f t="shared" ref="BR15:DA15" si="4">MAX(0,BR13-ExistingNetworkCapacity)</f>
        <v>187203</v>
      </c>
      <c r="BS15" s="180">
        <f t="shared" si="4"/>
        <v>191203</v>
      </c>
      <c r="BT15" s="180">
        <f t="shared" si="4"/>
        <v>195203</v>
      </c>
      <c r="BU15" s="180">
        <f t="shared" si="4"/>
        <v>199203</v>
      </c>
      <c r="BV15" s="180">
        <f t="shared" si="4"/>
        <v>203203</v>
      </c>
      <c r="BW15" s="180">
        <f t="shared" si="4"/>
        <v>207203</v>
      </c>
      <c r="BX15" s="180">
        <f t="shared" si="4"/>
        <v>211203</v>
      </c>
      <c r="BY15" s="180">
        <f t="shared" si="4"/>
        <v>215203</v>
      </c>
      <c r="BZ15" s="180">
        <f t="shared" si="4"/>
        <v>219203</v>
      </c>
      <c r="CA15" s="180">
        <f t="shared" si="4"/>
        <v>223203</v>
      </c>
      <c r="CB15" s="180">
        <f t="shared" si="4"/>
        <v>227203</v>
      </c>
      <c r="CC15" s="180">
        <f t="shared" si="4"/>
        <v>231203</v>
      </c>
      <c r="CD15" s="180">
        <f t="shared" si="4"/>
        <v>235203</v>
      </c>
      <c r="CE15" s="180">
        <f t="shared" si="4"/>
        <v>239203</v>
      </c>
      <c r="CF15" s="180">
        <f t="shared" si="4"/>
        <v>243000</v>
      </c>
      <c r="CG15" s="180">
        <f t="shared" si="4"/>
        <v>243000</v>
      </c>
      <c r="CH15" s="180">
        <f t="shared" si="4"/>
        <v>243000</v>
      </c>
      <c r="CI15" s="180">
        <f t="shared" si="4"/>
        <v>243000</v>
      </c>
      <c r="CJ15" s="180">
        <f t="shared" si="4"/>
        <v>243000</v>
      </c>
      <c r="CK15" s="180">
        <f t="shared" si="4"/>
        <v>243000</v>
      </c>
      <c r="CL15" s="180">
        <f t="shared" si="4"/>
        <v>243000</v>
      </c>
      <c r="CM15" s="180">
        <f t="shared" si="4"/>
        <v>243000</v>
      </c>
      <c r="CN15" s="180">
        <f t="shared" si="4"/>
        <v>243000</v>
      </c>
      <c r="CO15" s="180">
        <f t="shared" si="4"/>
        <v>243000</v>
      </c>
      <c r="CP15" s="180">
        <f t="shared" si="4"/>
        <v>243000</v>
      </c>
      <c r="CQ15" s="180">
        <f t="shared" si="4"/>
        <v>243000</v>
      </c>
      <c r="CR15" s="180">
        <f t="shared" si="4"/>
        <v>243000</v>
      </c>
      <c r="CS15" s="180">
        <f t="shared" si="4"/>
        <v>243000</v>
      </c>
      <c r="CT15" s="180">
        <f t="shared" si="4"/>
        <v>243000</v>
      </c>
      <c r="CU15" s="180">
        <f t="shared" si="4"/>
        <v>243000</v>
      </c>
      <c r="CV15" s="180">
        <f t="shared" si="4"/>
        <v>243000</v>
      </c>
      <c r="CW15" s="180">
        <f t="shared" si="4"/>
        <v>243000</v>
      </c>
      <c r="CX15" s="180">
        <f t="shared" si="4"/>
        <v>243000</v>
      </c>
      <c r="CY15" s="180">
        <f t="shared" si="4"/>
        <v>243000</v>
      </c>
      <c r="CZ15" s="180">
        <f t="shared" si="4"/>
        <v>243000</v>
      </c>
      <c r="DA15" s="180">
        <f t="shared" si="4"/>
        <v>243000</v>
      </c>
      <c r="DB15" s="177"/>
    </row>
    <row r="16" spans="1:106" x14ac:dyDescent="0.25">
      <c r="C16" s="57"/>
      <c r="D16" s="58" t="s">
        <v>94</v>
      </c>
      <c r="E16" s="179"/>
      <c r="F16" s="180">
        <f t="shared" ref="F16:AK16" si="5">F15-$F15</f>
        <v>0</v>
      </c>
      <c r="G16" s="180">
        <f t="shared" si="5"/>
        <v>0</v>
      </c>
      <c r="H16" s="180">
        <f t="shared" si="5"/>
        <v>0</v>
      </c>
      <c r="I16" s="180">
        <f t="shared" si="5"/>
        <v>0</v>
      </c>
      <c r="J16" s="180">
        <f t="shared" si="5"/>
        <v>0</v>
      </c>
      <c r="K16" s="180">
        <f t="shared" si="5"/>
        <v>0</v>
      </c>
      <c r="L16" s="180">
        <f t="shared" si="5"/>
        <v>0</v>
      </c>
      <c r="M16" s="180">
        <f t="shared" si="5"/>
        <v>0</v>
      </c>
      <c r="N16" s="180">
        <f t="shared" si="5"/>
        <v>0</v>
      </c>
      <c r="O16" s="180">
        <f t="shared" si="5"/>
        <v>0</v>
      </c>
      <c r="P16" s="180">
        <f t="shared" si="5"/>
        <v>0</v>
      </c>
      <c r="Q16" s="180">
        <f t="shared" si="5"/>
        <v>0</v>
      </c>
      <c r="R16" s="180">
        <f t="shared" si="5"/>
        <v>0</v>
      </c>
      <c r="S16" s="180">
        <f t="shared" si="5"/>
        <v>0</v>
      </c>
      <c r="T16" s="180">
        <f t="shared" si="5"/>
        <v>0</v>
      </c>
      <c r="U16" s="180">
        <f t="shared" si="5"/>
        <v>0</v>
      </c>
      <c r="V16" s="180">
        <f t="shared" si="5"/>
        <v>0</v>
      </c>
      <c r="W16" s="180">
        <f t="shared" si="5"/>
        <v>0</v>
      </c>
      <c r="X16" s="180">
        <f t="shared" si="5"/>
        <v>3203</v>
      </c>
      <c r="Y16" s="180">
        <f t="shared" si="5"/>
        <v>7203</v>
      </c>
      <c r="Z16" s="180">
        <f t="shared" si="5"/>
        <v>11203</v>
      </c>
      <c r="AA16" s="180">
        <f t="shared" si="5"/>
        <v>15203</v>
      </c>
      <c r="AB16" s="180">
        <f t="shared" si="5"/>
        <v>19203</v>
      </c>
      <c r="AC16" s="180">
        <f t="shared" si="5"/>
        <v>23203</v>
      </c>
      <c r="AD16" s="180">
        <f t="shared" si="5"/>
        <v>27203</v>
      </c>
      <c r="AE16" s="180">
        <f t="shared" si="5"/>
        <v>31203</v>
      </c>
      <c r="AF16" s="180">
        <f t="shared" si="5"/>
        <v>35203</v>
      </c>
      <c r="AG16" s="180">
        <f t="shared" si="5"/>
        <v>39203</v>
      </c>
      <c r="AH16" s="180">
        <f t="shared" si="5"/>
        <v>43203</v>
      </c>
      <c r="AI16" s="180">
        <f t="shared" si="5"/>
        <v>47203</v>
      </c>
      <c r="AJ16" s="180">
        <f t="shared" si="5"/>
        <v>51203</v>
      </c>
      <c r="AK16" s="180">
        <f t="shared" si="5"/>
        <v>55203</v>
      </c>
      <c r="AL16" s="180">
        <f t="shared" ref="AL16:BQ16" si="6">AL15-$F15</f>
        <v>59203</v>
      </c>
      <c r="AM16" s="180">
        <f t="shared" si="6"/>
        <v>63203</v>
      </c>
      <c r="AN16" s="180">
        <f t="shared" si="6"/>
        <v>67203</v>
      </c>
      <c r="AO16" s="180">
        <f t="shared" si="6"/>
        <v>71203</v>
      </c>
      <c r="AP16" s="180">
        <f t="shared" si="6"/>
        <v>75203</v>
      </c>
      <c r="AQ16" s="180">
        <f t="shared" si="6"/>
        <v>79203</v>
      </c>
      <c r="AR16" s="180">
        <f t="shared" si="6"/>
        <v>83203</v>
      </c>
      <c r="AS16" s="180">
        <f t="shared" si="6"/>
        <v>87203</v>
      </c>
      <c r="AT16" s="180">
        <f t="shared" si="6"/>
        <v>91203</v>
      </c>
      <c r="AU16" s="180">
        <f t="shared" si="6"/>
        <v>95203</v>
      </c>
      <c r="AV16" s="180">
        <f t="shared" si="6"/>
        <v>99203</v>
      </c>
      <c r="AW16" s="180">
        <f t="shared" si="6"/>
        <v>103203</v>
      </c>
      <c r="AX16" s="180">
        <f t="shared" si="6"/>
        <v>107203</v>
      </c>
      <c r="AY16" s="180">
        <f t="shared" si="6"/>
        <v>111203</v>
      </c>
      <c r="AZ16" s="180">
        <f t="shared" si="6"/>
        <v>115203</v>
      </c>
      <c r="BA16" s="180">
        <f t="shared" si="6"/>
        <v>119203</v>
      </c>
      <c r="BB16" s="180">
        <f t="shared" si="6"/>
        <v>123203</v>
      </c>
      <c r="BC16" s="180">
        <f t="shared" si="6"/>
        <v>127203</v>
      </c>
      <c r="BD16" s="181">
        <f t="shared" si="6"/>
        <v>131203</v>
      </c>
      <c r="BE16" s="181">
        <f t="shared" si="6"/>
        <v>135203</v>
      </c>
      <c r="BF16" s="181">
        <f t="shared" si="6"/>
        <v>139203</v>
      </c>
      <c r="BG16" s="181">
        <f t="shared" si="6"/>
        <v>143203</v>
      </c>
      <c r="BH16" s="181">
        <f t="shared" si="6"/>
        <v>147203</v>
      </c>
      <c r="BI16" s="181">
        <f t="shared" si="6"/>
        <v>151203</v>
      </c>
      <c r="BJ16" s="181">
        <f t="shared" si="6"/>
        <v>155203</v>
      </c>
      <c r="BK16" s="181">
        <f t="shared" si="6"/>
        <v>159203</v>
      </c>
      <c r="BL16" s="181">
        <f t="shared" si="6"/>
        <v>163203</v>
      </c>
      <c r="BM16" s="181">
        <f t="shared" si="6"/>
        <v>167203</v>
      </c>
      <c r="BN16" s="181">
        <f t="shared" si="6"/>
        <v>171203</v>
      </c>
      <c r="BO16" s="181">
        <f t="shared" si="6"/>
        <v>175203</v>
      </c>
      <c r="BP16" s="181">
        <f t="shared" si="6"/>
        <v>179203</v>
      </c>
      <c r="BQ16" s="181">
        <f t="shared" si="6"/>
        <v>183203</v>
      </c>
      <c r="BR16" s="181">
        <f t="shared" ref="BR16:CW16" si="7">BR15-$F15</f>
        <v>187203</v>
      </c>
      <c r="BS16" s="181">
        <f t="shared" si="7"/>
        <v>191203</v>
      </c>
      <c r="BT16" s="181">
        <f t="shared" si="7"/>
        <v>195203</v>
      </c>
      <c r="BU16" s="181">
        <f t="shared" si="7"/>
        <v>199203</v>
      </c>
      <c r="BV16" s="181">
        <f t="shared" si="7"/>
        <v>203203</v>
      </c>
      <c r="BW16" s="181">
        <f t="shared" si="7"/>
        <v>207203</v>
      </c>
      <c r="BX16" s="181">
        <f t="shared" si="7"/>
        <v>211203</v>
      </c>
      <c r="BY16" s="181">
        <f t="shared" si="7"/>
        <v>215203</v>
      </c>
      <c r="BZ16" s="181">
        <f t="shared" si="7"/>
        <v>219203</v>
      </c>
      <c r="CA16" s="181">
        <f t="shared" si="7"/>
        <v>223203</v>
      </c>
      <c r="CB16" s="181">
        <f t="shared" si="7"/>
        <v>227203</v>
      </c>
      <c r="CC16" s="181">
        <f t="shared" si="7"/>
        <v>231203</v>
      </c>
      <c r="CD16" s="181">
        <f t="shared" si="7"/>
        <v>235203</v>
      </c>
      <c r="CE16" s="181">
        <f t="shared" si="7"/>
        <v>239203</v>
      </c>
      <c r="CF16" s="181">
        <f t="shared" si="7"/>
        <v>243000</v>
      </c>
      <c r="CG16" s="181">
        <f t="shared" si="7"/>
        <v>243000</v>
      </c>
      <c r="CH16" s="181">
        <f t="shared" si="7"/>
        <v>243000</v>
      </c>
      <c r="CI16" s="181">
        <f t="shared" si="7"/>
        <v>243000</v>
      </c>
      <c r="CJ16" s="181">
        <f t="shared" si="7"/>
        <v>243000</v>
      </c>
      <c r="CK16" s="181">
        <f t="shared" si="7"/>
        <v>243000</v>
      </c>
      <c r="CL16" s="181">
        <f t="shared" si="7"/>
        <v>243000</v>
      </c>
      <c r="CM16" s="181">
        <f t="shared" si="7"/>
        <v>243000</v>
      </c>
      <c r="CN16" s="181">
        <f t="shared" si="7"/>
        <v>243000</v>
      </c>
      <c r="CO16" s="181">
        <f t="shared" si="7"/>
        <v>243000</v>
      </c>
      <c r="CP16" s="181">
        <f t="shared" si="7"/>
        <v>243000</v>
      </c>
      <c r="CQ16" s="181">
        <f t="shared" si="7"/>
        <v>243000</v>
      </c>
      <c r="CR16" s="181">
        <f t="shared" si="7"/>
        <v>243000</v>
      </c>
      <c r="CS16" s="181">
        <f t="shared" si="7"/>
        <v>243000</v>
      </c>
      <c r="CT16" s="181">
        <f t="shared" si="7"/>
        <v>243000</v>
      </c>
      <c r="CU16" s="181">
        <f t="shared" si="7"/>
        <v>243000</v>
      </c>
      <c r="CV16" s="181">
        <f t="shared" si="7"/>
        <v>243000</v>
      </c>
      <c r="CW16" s="181">
        <f t="shared" si="7"/>
        <v>243000</v>
      </c>
      <c r="CX16" s="181">
        <f t="shared" ref="CX16:DA16" si="8">CX15-$F15</f>
        <v>243000</v>
      </c>
      <c r="CY16" s="181">
        <f t="shared" si="8"/>
        <v>243000</v>
      </c>
      <c r="CZ16" s="181">
        <f t="shared" si="8"/>
        <v>243000</v>
      </c>
      <c r="DA16" s="181">
        <f t="shared" si="8"/>
        <v>243000</v>
      </c>
      <c r="DB16" s="59"/>
    </row>
    <row r="17" spans="3:106" x14ac:dyDescent="0.25">
      <c r="C17" s="57"/>
      <c r="D17" s="58"/>
      <c r="E17" s="58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9"/>
    </row>
    <row r="18" spans="3:106" x14ac:dyDescent="0.25">
      <c r="C18" s="57"/>
      <c r="D18" s="187" t="s">
        <v>98</v>
      </c>
      <c r="E18" s="58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9"/>
    </row>
    <row r="19" spans="3:106" x14ac:dyDescent="0.25">
      <c r="C19" s="183">
        <f>Inputs!C39</f>
        <v>2</v>
      </c>
      <c r="D19" s="120" t="str">
        <f>IF(Inputs!D39="",".",Inputs!D39)</f>
        <v>desalination 1</v>
      </c>
      <c r="E19" s="182"/>
      <c r="F19" s="180">
        <f>IF($D19=".","",IF(F$12&gt;('LRMC - Spare Capacity Ignored'!$F18+'LRMC - Spare Capacity Ignored'!$G18),'LRMC - Spare Capacity Ignored'!$I18,0))</f>
        <v>0</v>
      </c>
      <c r="G19" s="180">
        <f>IF($D19=".","",IF(G$12&gt;('LRMC - Spare Capacity Ignored'!$F18+'LRMC - Spare Capacity Ignored'!$G18),'LRMC - Spare Capacity Ignored'!$I18,0))</f>
        <v>0</v>
      </c>
      <c r="H19" s="180">
        <f>IF($D19=".","",IF(H$12&gt;('LRMC - Spare Capacity Ignored'!$F18+'LRMC - Spare Capacity Ignored'!$G18),'LRMC - Spare Capacity Ignored'!$I18,0))</f>
        <v>0</v>
      </c>
      <c r="I19" s="180">
        <f>IF($D19=".","",IF(I$12&gt;('LRMC - Spare Capacity Ignored'!$F18+'LRMC - Spare Capacity Ignored'!$G18),'LRMC - Spare Capacity Ignored'!$I18,0))</f>
        <v>0</v>
      </c>
      <c r="J19" s="180">
        <f>IF($D19=".","",IF(J$12&gt;('LRMC - Spare Capacity Ignored'!$F18+'LRMC - Spare Capacity Ignored'!$G18),'LRMC - Spare Capacity Ignored'!$I18,0))</f>
        <v>0</v>
      </c>
      <c r="K19" s="180">
        <f>IF($D19=".","",IF(K$12&gt;('LRMC - Spare Capacity Ignored'!$F18+'LRMC - Spare Capacity Ignored'!$G18),'LRMC - Spare Capacity Ignored'!$I18,0))</f>
        <v>0</v>
      </c>
      <c r="L19" s="180">
        <f>IF($D19=".","",IF(L$12&gt;('LRMC - Spare Capacity Ignored'!$F18+'LRMC - Spare Capacity Ignored'!$G18),'LRMC - Spare Capacity Ignored'!$I18,0))</f>
        <v>0</v>
      </c>
      <c r="M19" s="180">
        <f>IF($D19=".","",IF(M$12&gt;('LRMC - Spare Capacity Ignored'!$F18+'LRMC - Spare Capacity Ignored'!$G18),'LRMC - Spare Capacity Ignored'!$I18,0))</f>
        <v>0</v>
      </c>
      <c r="N19" s="180">
        <f>IF($D19=".","",IF(N$12&gt;('LRMC - Spare Capacity Ignored'!$F18+'LRMC - Spare Capacity Ignored'!$G18),'LRMC - Spare Capacity Ignored'!$I18,0))</f>
        <v>0</v>
      </c>
      <c r="O19" s="180">
        <f>IF($D19=".","",IF(O$12&gt;('LRMC - Spare Capacity Ignored'!$F18+'LRMC - Spare Capacity Ignored'!$G18),'LRMC - Spare Capacity Ignored'!$I18,0))</f>
        <v>0</v>
      </c>
      <c r="P19" s="180">
        <f>IF($D19=".","",IF(P$12&gt;('LRMC - Spare Capacity Ignored'!$F18+'LRMC - Spare Capacity Ignored'!$G18),'LRMC - Spare Capacity Ignored'!$I18,0))</f>
        <v>0</v>
      </c>
      <c r="Q19" s="180">
        <f>IF($D19=".","",IF(Q$12&gt;('LRMC - Spare Capacity Ignored'!$F18+'LRMC - Spare Capacity Ignored'!$G18),'LRMC - Spare Capacity Ignored'!$I18,0))</f>
        <v>0</v>
      </c>
      <c r="R19" s="180">
        <f>IF($D19=".","",IF(R$12&gt;('LRMC - Spare Capacity Ignored'!$F18+'LRMC - Spare Capacity Ignored'!$G18),'LRMC - Spare Capacity Ignored'!$I18,0))</f>
        <v>0</v>
      </c>
      <c r="S19" s="180">
        <f>IF($D19=".","",IF(S$12&gt;('LRMC - Spare Capacity Ignored'!$F18+'LRMC - Spare Capacity Ignored'!$G18),'LRMC - Spare Capacity Ignored'!$I18,0))</f>
        <v>0</v>
      </c>
      <c r="T19" s="180">
        <f>IF($D19=".","",IF(T$12&gt;('LRMC - Spare Capacity Ignored'!$F18+'LRMC - Spare Capacity Ignored'!$G18),'LRMC - Spare Capacity Ignored'!$I18,0))</f>
        <v>0</v>
      </c>
      <c r="U19" s="180">
        <f>IF($D19=".","",IF(U$12&gt;('LRMC - Spare Capacity Ignored'!$F18+'LRMC - Spare Capacity Ignored'!$G18),'LRMC - Spare Capacity Ignored'!$I18,0))</f>
        <v>0</v>
      </c>
      <c r="V19" s="180">
        <f>IF($D19=".","",IF(V$12&gt;('LRMC - Spare Capacity Ignored'!$F18+'LRMC - Spare Capacity Ignored'!$G18),'LRMC - Spare Capacity Ignored'!$I18,0))</f>
        <v>0</v>
      </c>
      <c r="W19" s="180">
        <f>IF($D19=".","",IF(W$12&gt;('LRMC - Spare Capacity Ignored'!$F18+'LRMC - Spare Capacity Ignored'!$G18),'LRMC - Spare Capacity Ignored'!$I18,0))</f>
        <v>0</v>
      </c>
      <c r="X19" s="180">
        <f>IF($D19=".","",IF(X$12&gt;('LRMC - Spare Capacity Ignored'!$F18+'LRMC - Spare Capacity Ignored'!$G18),'LRMC - Spare Capacity Ignored'!$I18,0))</f>
        <v>75000</v>
      </c>
      <c r="Y19" s="180">
        <f>IF($D19=".","",IF(Y$12&gt;('LRMC - Spare Capacity Ignored'!$F18+'LRMC - Spare Capacity Ignored'!$G18),'LRMC - Spare Capacity Ignored'!$I18,0))</f>
        <v>75000</v>
      </c>
      <c r="Z19" s="180">
        <f>IF($D19=".","",IF(Z$12&gt;('LRMC - Spare Capacity Ignored'!$F18+'LRMC - Spare Capacity Ignored'!$G18),'LRMC - Spare Capacity Ignored'!$I18,0))</f>
        <v>75000</v>
      </c>
      <c r="AA19" s="180">
        <f>IF($D19=".","",IF(AA$12&gt;('LRMC - Spare Capacity Ignored'!$F18+'LRMC - Spare Capacity Ignored'!$G18),'LRMC - Spare Capacity Ignored'!$I18,0))</f>
        <v>75000</v>
      </c>
      <c r="AB19" s="180">
        <f>IF($D19=".","",IF(AB$12&gt;('LRMC - Spare Capacity Ignored'!$F18+'LRMC - Spare Capacity Ignored'!$G18),'LRMC - Spare Capacity Ignored'!$I18,0))</f>
        <v>75000</v>
      </c>
      <c r="AC19" s="180">
        <f>IF($D19=".","",IF(AC$12&gt;('LRMC - Spare Capacity Ignored'!$F18+'LRMC - Spare Capacity Ignored'!$G18),'LRMC - Spare Capacity Ignored'!$I18,0))</f>
        <v>75000</v>
      </c>
      <c r="AD19" s="180">
        <f>IF($D19=".","",IF(AD$12&gt;('LRMC - Spare Capacity Ignored'!$F18+'LRMC - Spare Capacity Ignored'!$G18),'LRMC - Spare Capacity Ignored'!$I18,0))</f>
        <v>75000</v>
      </c>
      <c r="AE19" s="180">
        <f>IF($D19=".","",IF(AE$12&gt;('LRMC - Spare Capacity Ignored'!$F18+'LRMC - Spare Capacity Ignored'!$G18),'LRMC - Spare Capacity Ignored'!$I18,0))</f>
        <v>75000</v>
      </c>
      <c r="AF19" s="180">
        <f>IF($D19=".","",IF(AF$12&gt;('LRMC - Spare Capacity Ignored'!$F18+'LRMC - Spare Capacity Ignored'!$G18),'LRMC - Spare Capacity Ignored'!$I18,0))</f>
        <v>75000</v>
      </c>
      <c r="AG19" s="180">
        <f>IF($D19=".","",IF(AG$12&gt;('LRMC - Spare Capacity Ignored'!$F18+'LRMC - Spare Capacity Ignored'!$G18),'LRMC - Spare Capacity Ignored'!$I18,0))</f>
        <v>75000</v>
      </c>
      <c r="AH19" s="180">
        <f>IF($D19=".","",IF(AH$12&gt;('LRMC - Spare Capacity Ignored'!$F18+'LRMC - Spare Capacity Ignored'!$G18),'LRMC - Spare Capacity Ignored'!$I18,0))</f>
        <v>75000</v>
      </c>
      <c r="AI19" s="180">
        <f>IF($D19=".","",IF(AI$12&gt;('LRMC - Spare Capacity Ignored'!$F18+'LRMC - Spare Capacity Ignored'!$G18),'LRMC - Spare Capacity Ignored'!$I18,0))</f>
        <v>75000</v>
      </c>
      <c r="AJ19" s="180">
        <f>IF($D19=".","",IF(AJ$12&gt;('LRMC - Spare Capacity Ignored'!$F18+'LRMC - Spare Capacity Ignored'!$G18),'LRMC - Spare Capacity Ignored'!$I18,0))</f>
        <v>75000</v>
      </c>
      <c r="AK19" s="180">
        <f>IF($D19=".","",IF(AK$12&gt;('LRMC - Spare Capacity Ignored'!$F18+'LRMC - Spare Capacity Ignored'!$G18),'LRMC - Spare Capacity Ignored'!$I18,0))</f>
        <v>75000</v>
      </c>
      <c r="AL19" s="180">
        <f>IF($D19=".","",IF(AL$12&gt;('LRMC - Spare Capacity Ignored'!$F18+'LRMC - Spare Capacity Ignored'!$G18),'LRMC - Spare Capacity Ignored'!$I18,0))</f>
        <v>75000</v>
      </c>
      <c r="AM19" s="180">
        <f>IF($D19=".","",IF(AM$12&gt;('LRMC - Spare Capacity Ignored'!$F18+'LRMC - Spare Capacity Ignored'!$G18),'LRMC - Spare Capacity Ignored'!$I18,0))</f>
        <v>75000</v>
      </c>
      <c r="AN19" s="180">
        <f>IF($D19=".","",IF(AN$12&gt;('LRMC - Spare Capacity Ignored'!$F18+'LRMC - Spare Capacity Ignored'!$G18),'LRMC - Spare Capacity Ignored'!$I18,0))</f>
        <v>75000</v>
      </c>
      <c r="AO19" s="180">
        <f>IF($D19=".","",IF(AO$12&gt;('LRMC - Spare Capacity Ignored'!$F18+'LRMC - Spare Capacity Ignored'!$G18),'LRMC - Spare Capacity Ignored'!$I18,0))</f>
        <v>75000</v>
      </c>
      <c r="AP19" s="180">
        <f>IF($D19=".","",IF(AP$12&gt;('LRMC - Spare Capacity Ignored'!$F18+'LRMC - Spare Capacity Ignored'!$G18),'LRMC - Spare Capacity Ignored'!$I18,0))</f>
        <v>75000</v>
      </c>
      <c r="AQ19" s="180">
        <f>IF($D19=".","",IF(AQ$12&gt;('LRMC - Spare Capacity Ignored'!$F18+'LRMC - Spare Capacity Ignored'!$G18),'LRMC - Spare Capacity Ignored'!$I18,0))</f>
        <v>75000</v>
      </c>
      <c r="AR19" s="180">
        <f>IF($D19=".","",IF(AR$12&gt;('LRMC - Spare Capacity Ignored'!$F18+'LRMC - Spare Capacity Ignored'!$G18),'LRMC - Spare Capacity Ignored'!$I18,0))</f>
        <v>75000</v>
      </c>
      <c r="AS19" s="180">
        <f>IF($D19=".","",IF(AS$12&gt;('LRMC - Spare Capacity Ignored'!$F18+'LRMC - Spare Capacity Ignored'!$G18),'LRMC - Spare Capacity Ignored'!$I18,0))</f>
        <v>75000</v>
      </c>
      <c r="AT19" s="180">
        <f>IF($D19=".","",IF(AT$12&gt;('LRMC - Spare Capacity Ignored'!$F18+'LRMC - Spare Capacity Ignored'!$G18),'LRMC - Spare Capacity Ignored'!$I18,0))</f>
        <v>75000</v>
      </c>
      <c r="AU19" s="180">
        <f>IF($D19=".","",IF(AU$12&gt;('LRMC - Spare Capacity Ignored'!$F18+'LRMC - Spare Capacity Ignored'!$G18),'LRMC - Spare Capacity Ignored'!$I18,0))</f>
        <v>75000</v>
      </c>
      <c r="AV19" s="180">
        <f>IF($D19=".","",IF(AV$12&gt;('LRMC - Spare Capacity Ignored'!$F18+'LRMC - Spare Capacity Ignored'!$G18),'LRMC - Spare Capacity Ignored'!$I18,0))</f>
        <v>75000</v>
      </c>
      <c r="AW19" s="180">
        <f>IF($D19=".","",IF(AW$12&gt;('LRMC - Spare Capacity Ignored'!$F18+'LRMC - Spare Capacity Ignored'!$G18),'LRMC - Spare Capacity Ignored'!$I18,0))</f>
        <v>75000</v>
      </c>
      <c r="AX19" s="180">
        <f>IF($D19=".","",IF(AX$12&gt;('LRMC - Spare Capacity Ignored'!$F18+'LRMC - Spare Capacity Ignored'!$G18),'LRMC - Spare Capacity Ignored'!$I18,0))</f>
        <v>75000</v>
      </c>
      <c r="AY19" s="180">
        <f>IF($D19=".","",IF(AY$12&gt;('LRMC - Spare Capacity Ignored'!$F18+'LRMC - Spare Capacity Ignored'!$G18),'LRMC - Spare Capacity Ignored'!$I18,0))</f>
        <v>75000</v>
      </c>
      <c r="AZ19" s="180">
        <f>IF($D19=".","",IF(AZ$12&gt;('LRMC - Spare Capacity Ignored'!$F18+'LRMC - Spare Capacity Ignored'!$G18),'LRMC - Spare Capacity Ignored'!$I18,0))</f>
        <v>75000</v>
      </c>
      <c r="BA19" s="180">
        <f>IF($D19=".","",IF(BA$12&gt;('LRMC - Spare Capacity Ignored'!$F18+'LRMC - Spare Capacity Ignored'!$G18),'LRMC - Spare Capacity Ignored'!$I18,0))</f>
        <v>75000</v>
      </c>
      <c r="BB19" s="180">
        <f>IF($D19=".","",IF(BB$12&gt;('LRMC - Spare Capacity Ignored'!$F18+'LRMC - Spare Capacity Ignored'!$G18),'LRMC - Spare Capacity Ignored'!$I18,0))</f>
        <v>75000</v>
      </c>
      <c r="BC19" s="180">
        <f>IF($D19=".","",IF(BC$12&gt;('LRMC - Spare Capacity Ignored'!$F18+'LRMC - Spare Capacity Ignored'!$G18),'LRMC - Spare Capacity Ignored'!$I18,0))</f>
        <v>75000</v>
      </c>
      <c r="BD19" s="180">
        <f>IF($D19=".","",IF(BD$12&gt;('LRMC - Spare Capacity Ignored'!$F18+'LRMC - Spare Capacity Ignored'!$G18),'LRMC - Spare Capacity Ignored'!$I18,0))</f>
        <v>75000</v>
      </c>
      <c r="BE19" s="180">
        <f>IF($D19=".","",IF(BE$12&gt;('LRMC - Spare Capacity Ignored'!$F18+'LRMC - Spare Capacity Ignored'!$G18),'LRMC - Spare Capacity Ignored'!$I18,0))</f>
        <v>75000</v>
      </c>
      <c r="BF19" s="180">
        <f>IF($D19=".","",IF(BF$12&gt;('LRMC - Spare Capacity Ignored'!$F18+'LRMC - Spare Capacity Ignored'!$G18),'LRMC - Spare Capacity Ignored'!$I18,0))</f>
        <v>75000</v>
      </c>
      <c r="BG19" s="180">
        <f>IF($D19=".","",IF(BG$12&gt;('LRMC - Spare Capacity Ignored'!$F18+'LRMC - Spare Capacity Ignored'!$G18),'LRMC - Spare Capacity Ignored'!$I18,0))</f>
        <v>75000</v>
      </c>
      <c r="BH19" s="180">
        <f>IF($D19=".","",IF(BH$12&gt;('LRMC - Spare Capacity Ignored'!$F18+'LRMC - Spare Capacity Ignored'!$G18),'LRMC - Spare Capacity Ignored'!$I18,0))</f>
        <v>75000</v>
      </c>
      <c r="BI19" s="180">
        <f>IF($D19=".","",IF(BI$12&gt;('LRMC - Spare Capacity Ignored'!$F18+'LRMC - Spare Capacity Ignored'!$G18),'LRMC - Spare Capacity Ignored'!$I18,0))</f>
        <v>75000</v>
      </c>
      <c r="BJ19" s="180">
        <f>IF($D19=".","",IF(BJ$12&gt;('LRMC - Spare Capacity Ignored'!$F18+'LRMC - Spare Capacity Ignored'!$G18),'LRMC - Spare Capacity Ignored'!$I18,0))</f>
        <v>75000</v>
      </c>
      <c r="BK19" s="180">
        <f>IF($D19=".","",IF(BK$12&gt;('LRMC - Spare Capacity Ignored'!$F18+'LRMC - Spare Capacity Ignored'!$G18),'LRMC - Spare Capacity Ignored'!$I18,0))</f>
        <v>75000</v>
      </c>
      <c r="BL19" s="180">
        <f>IF($D19=".","",IF(BL$12&gt;('LRMC - Spare Capacity Ignored'!$F18+'LRMC - Spare Capacity Ignored'!$G18),'LRMC - Spare Capacity Ignored'!$I18,0))</f>
        <v>75000</v>
      </c>
      <c r="BM19" s="180">
        <f>IF($D19=".","",IF(BM$12&gt;('LRMC - Spare Capacity Ignored'!$F18+'LRMC - Spare Capacity Ignored'!$G18),'LRMC - Spare Capacity Ignored'!$I18,0))</f>
        <v>75000</v>
      </c>
      <c r="BN19" s="180">
        <f>IF($D19=".","",IF(BN$12&gt;('LRMC - Spare Capacity Ignored'!$F18+'LRMC - Spare Capacity Ignored'!$G18),'LRMC - Spare Capacity Ignored'!$I18,0))</f>
        <v>75000</v>
      </c>
      <c r="BO19" s="180">
        <f>IF($D19=".","",IF(BO$12&gt;('LRMC - Spare Capacity Ignored'!$F18+'LRMC - Spare Capacity Ignored'!$G18),'LRMC - Spare Capacity Ignored'!$I18,0))</f>
        <v>75000</v>
      </c>
      <c r="BP19" s="180">
        <f>IF($D19=".","",IF(BP$12&gt;('LRMC - Spare Capacity Ignored'!$F18+'LRMC - Spare Capacity Ignored'!$G18),'LRMC - Spare Capacity Ignored'!$I18,0))</f>
        <v>75000</v>
      </c>
      <c r="BQ19" s="180">
        <f>IF($D19=".","",IF(BQ$12&gt;('LRMC - Spare Capacity Ignored'!$F18+'LRMC - Spare Capacity Ignored'!$G18),'LRMC - Spare Capacity Ignored'!$I18,0))</f>
        <v>75000</v>
      </c>
      <c r="BR19" s="180">
        <f>IF($D19=".","",IF(BR$12&gt;('LRMC - Spare Capacity Ignored'!$F18+'LRMC - Spare Capacity Ignored'!$G18),'LRMC - Spare Capacity Ignored'!$I18,0))</f>
        <v>75000</v>
      </c>
      <c r="BS19" s="180">
        <f>IF($D19=".","",IF(BS$12&gt;('LRMC - Spare Capacity Ignored'!$F18+'LRMC - Spare Capacity Ignored'!$G18),'LRMC - Spare Capacity Ignored'!$I18,0))</f>
        <v>75000</v>
      </c>
      <c r="BT19" s="180">
        <f>IF($D19=".","",IF(BT$12&gt;('LRMC - Spare Capacity Ignored'!$F18+'LRMC - Spare Capacity Ignored'!$G18),'LRMC - Spare Capacity Ignored'!$I18,0))</f>
        <v>75000</v>
      </c>
      <c r="BU19" s="180">
        <f>IF($D19=".","",IF(BU$12&gt;('LRMC - Spare Capacity Ignored'!$F18+'LRMC - Spare Capacity Ignored'!$G18),'LRMC - Spare Capacity Ignored'!$I18,0))</f>
        <v>75000</v>
      </c>
      <c r="BV19" s="180">
        <f>IF($D19=".","",IF(BV$12&gt;('LRMC - Spare Capacity Ignored'!$F18+'LRMC - Spare Capacity Ignored'!$G18),'LRMC - Spare Capacity Ignored'!$I18,0))</f>
        <v>75000</v>
      </c>
      <c r="BW19" s="180">
        <f>IF($D19=".","",IF(BW$12&gt;('LRMC - Spare Capacity Ignored'!$F18+'LRMC - Spare Capacity Ignored'!$G18),'LRMC - Spare Capacity Ignored'!$I18,0))</f>
        <v>75000</v>
      </c>
      <c r="BX19" s="180">
        <f>IF($D19=".","",IF(BX$12&gt;('LRMC - Spare Capacity Ignored'!$F18+'LRMC - Spare Capacity Ignored'!$G18),'LRMC - Spare Capacity Ignored'!$I18,0))</f>
        <v>75000</v>
      </c>
      <c r="BY19" s="180">
        <f>IF($D19=".","",IF(BY$12&gt;('LRMC - Spare Capacity Ignored'!$F18+'LRMC - Spare Capacity Ignored'!$G18),'LRMC - Spare Capacity Ignored'!$I18,0))</f>
        <v>75000</v>
      </c>
      <c r="BZ19" s="180">
        <f>IF($D19=".","",IF(BZ$12&gt;('LRMC - Spare Capacity Ignored'!$F18+'LRMC - Spare Capacity Ignored'!$G18),'LRMC - Spare Capacity Ignored'!$I18,0))</f>
        <v>75000</v>
      </c>
      <c r="CA19" s="180">
        <f>IF($D19=".","",IF(CA$12&gt;('LRMC - Spare Capacity Ignored'!$F18+'LRMC - Spare Capacity Ignored'!$G18),'LRMC - Spare Capacity Ignored'!$I18,0))</f>
        <v>75000</v>
      </c>
      <c r="CB19" s="180">
        <f>IF($D19=".","",IF(CB$12&gt;('LRMC - Spare Capacity Ignored'!$F18+'LRMC - Spare Capacity Ignored'!$G18),'LRMC - Spare Capacity Ignored'!$I18,0))</f>
        <v>75000</v>
      </c>
      <c r="CC19" s="180">
        <f>IF($D19=".","",IF(CC$12&gt;('LRMC - Spare Capacity Ignored'!$F18+'LRMC - Spare Capacity Ignored'!$G18),'LRMC - Spare Capacity Ignored'!$I18,0))</f>
        <v>75000</v>
      </c>
      <c r="CD19" s="180">
        <f>IF($D19=".","",IF(CD$12&gt;('LRMC - Spare Capacity Ignored'!$F18+'LRMC - Spare Capacity Ignored'!$G18),'LRMC - Spare Capacity Ignored'!$I18,0))</f>
        <v>75000</v>
      </c>
      <c r="CE19" s="180">
        <f>IF($D19=".","",IF(CE$12&gt;('LRMC - Spare Capacity Ignored'!$F18+'LRMC - Spare Capacity Ignored'!$G18),'LRMC - Spare Capacity Ignored'!$I18,0))</f>
        <v>75000</v>
      </c>
      <c r="CF19" s="180">
        <f>IF($D19=".","",IF(CF$12&gt;('LRMC - Spare Capacity Ignored'!$F18+'LRMC - Spare Capacity Ignored'!$G18),'LRMC - Spare Capacity Ignored'!$I18,0))</f>
        <v>75000</v>
      </c>
      <c r="CG19" s="180">
        <f>IF($D19=".","",IF(CG$12&gt;('LRMC - Spare Capacity Ignored'!$F18+'LRMC - Spare Capacity Ignored'!$G18),'LRMC - Spare Capacity Ignored'!$I18,0))</f>
        <v>75000</v>
      </c>
      <c r="CH19" s="180">
        <f>IF($D19=".","",IF(CH$12&gt;('LRMC - Spare Capacity Ignored'!$F18+'LRMC - Spare Capacity Ignored'!$G18),'LRMC - Spare Capacity Ignored'!$I18,0))</f>
        <v>75000</v>
      </c>
      <c r="CI19" s="180">
        <f>IF($D19=".","",IF(CI$12&gt;('LRMC - Spare Capacity Ignored'!$F18+'LRMC - Spare Capacity Ignored'!$G18),'LRMC - Spare Capacity Ignored'!$I18,0))</f>
        <v>75000</v>
      </c>
      <c r="CJ19" s="180">
        <f>IF($D19=".","",IF(CJ$12&gt;('LRMC - Spare Capacity Ignored'!$F18+'LRMC - Spare Capacity Ignored'!$G18),'LRMC - Spare Capacity Ignored'!$I18,0))</f>
        <v>75000</v>
      </c>
      <c r="CK19" s="180">
        <f>IF($D19=".","",IF(CK$12&gt;('LRMC - Spare Capacity Ignored'!$F18+'LRMC - Spare Capacity Ignored'!$G18),'LRMC - Spare Capacity Ignored'!$I18,0))</f>
        <v>75000</v>
      </c>
      <c r="CL19" s="180">
        <f>IF($D19=".","",IF(CL$12&gt;('LRMC - Spare Capacity Ignored'!$F18+'LRMC - Spare Capacity Ignored'!$G18),'LRMC - Spare Capacity Ignored'!$I18,0))</f>
        <v>75000</v>
      </c>
      <c r="CM19" s="180">
        <f>IF($D19=".","",IF(CM$12&gt;('LRMC - Spare Capacity Ignored'!$F18+'LRMC - Spare Capacity Ignored'!$G18),'LRMC - Spare Capacity Ignored'!$I18,0))</f>
        <v>75000</v>
      </c>
      <c r="CN19" s="180">
        <f>IF($D19=".","",IF(CN$12&gt;('LRMC - Spare Capacity Ignored'!$F18+'LRMC - Spare Capacity Ignored'!$G18),'LRMC - Spare Capacity Ignored'!$I18,0))</f>
        <v>75000</v>
      </c>
      <c r="CO19" s="180">
        <f>IF($D19=".","",IF(CO$12&gt;('LRMC - Spare Capacity Ignored'!$F18+'LRMC - Spare Capacity Ignored'!$G18),'LRMC - Spare Capacity Ignored'!$I18,0))</f>
        <v>75000</v>
      </c>
      <c r="CP19" s="180">
        <f>IF($D19=".","",IF(CP$12&gt;('LRMC - Spare Capacity Ignored'!$F18+'LRMC - Spare Capacity Ignored'!$G18),'LRMC - Spare Capacity Ignored'!$I18,0))</f>
        <v>75000</v>
      </c>
      <c r="CQ19" s="180">
        <f>IF($D19=".","",IF(CQ$12&gt;('LRMC - Spare Capacity Ignored'!$F18+'LRMC - Spare Capacity Ignored'!$G18),'LRMC - Spare Capacity Ignored'!$I18,0))</f>
        <v>75000</v>
      </c>
      <c r="CR19" s="180">
        <f>IF($D19=".","",IF(CR$12&gt;('LRMC - Spare Capacity Ignored'!$F18+'LRMC - Spare Capacity Ignored'!$G18),'LRMC - Spare Capacity Ignored'!$I18,0))</f>
        <v>75000</v>
      </c>
      <c r="CS19" s="180">
        <f>IF($D19=".","",IF(CS$12&gt;('LRMC - Spare Capacity Ignored'!$F18+'LRMC - Spare Capacity Ignored'!$G18),'LRMC - Spare Capacity Ignored'!$I18,0))</f>
        <v>75000</v>
      </c>
      <c r="CT19" s="180">
        <f>IF($D19=".","",IF(CT$12&gt;('LRMC - Spare Capacity Ignored'!$F18+'LRMC - Spare Capacity Ignored'!$G18),'LRMC - Spare Capacity Ignored'!$I18,0))</f>
        <v>75000</v>
      </c>
      <c r="CU19" s="180">
        <f>IF($D19=".","",IF(CU$12&gt;('LRMC - Spare Capacity Ignored'!$F18+'LRMC - Spare Capacity Ignored'!$G18),'LRMC - Spare Capacity Ignored'!$I18,0))</f>
        <v>75000</v>
      </c>
      <c r="CV19" s="180">
        <f>IF($D19=".","",IF(CV$12&gt;('LRMC - Spare Capacity Ignored'!$F18+'LRMC - Spare Capacity Ignored'!$G18),'LRMC - Spare Capacity Ignored'!$I18,0))</f>
        <v>75000</v>
      </c>
      <c r="CW19" s="180">
        <f>IF($D19=".","",IF(CW$12&gt;('LRMC - Spare Capacity Ignored'!$F18+'LRMC - Spare Capacity Ignored'!$G18),'LRMC - Spare Capacity Ignored'!$I18,0))</f>
        <v>75000</v>
      </c>
      <c r="CX19" s="180">
        <f>IF($D19=".","",IF(CX$12&gt;('LRMC - Spare Capacity Ignored'!$F18+'LRMC - Spare Capacity Ignored'!$G18),'LRMC - Spare Capacity Ignored'!$I18,0))</f>
        <v>75000</v>
      </c>
      <c r="CY19" s="180">
        <f>IF($D19=".","",IF(CY$12&gt;('LRMC - Spare Capacity Ignored'!$F18+'LRMC - Spare Capacity Ignored'!$G18),'LRMC - Spare Capacity Ignored'!$I18,0))</f>
        <v>75000</v>
      </c>
      <c r="CZ19" s="180">
        <f>IF($D19=".","",IF(CZ$12&gt;('LRMC - Spare Capacity Ignored'!$F18+'LRMC - Spare Capacity Ignored'!$G18),'LRMC - Spare Capacity Ignored'!$I18,0))</f>
        <v>75000</v>
      </c>
      <c r="DA19" s="180">
        <f>IF($D19=".","",IF(DA$12&gt;('LRMC - Spare Capacity Ignored'!$F18+'LRMC - Spare Capacity Ignored'!$G18),'LRMC - Spare Capacity Ignored'!$I18,0))</f>
        <v>75000</v>
      </c>
      <c r="DB19" s="177"/>
    </row>
    <row r="20" spans="3:106" x14ac:dyDescent="0.25">
      <c r="C20" s="183">
        <f>Inputs!C40</f>
        <v>3</v>
      </c>
      <c r="D20" s="120" t="str">
        <f>IF(Inputs!D40="",".",Inputs!D40)</f>
        <v>augmentation 1</v>
      </c>
      <c r="E20" s="182"/>
      <c r="F20" s="180">
        <f>IF($D20=".","",IF(F$12&gt;('LRMC - Spare Capacity Ignored'!$F19+'LRMC - Spare Capacity Ignored'!$G19),'LRMC - Spare Capacity Ignored'!$I19,0))</f>
        <v>0</v>
      </c>
      <c r="G20" s="180">
        <f>IF($D20=".","",IF(G$12&gt;('LRMC - Spare Capacity Ignored'!$F19+'LRMC - Spare Capacity Ignored'!$G19),'LRMC - Spare Capacity Ignored'!$I19,0))</f>
        <v>0</v>
      </c>
      <c r="H20" s="180">
        <f>IF($D20=".","",IF(H$12&gt;('LRMC - Spare Capacity Ignored'!$F19+'LRMC - Spare Capacity Ignored'!$G19),'LRMC - Spare Capacity Ignored'!$I19,0))</f>
        <v>0</v>
      </c>
      <c r="I20" s="180">
        <f>IF($D20=".","",IF(I$12&gt;('LRMC - Spare Capacity Ignored'!$F19+'LRMC - Spare Capacity Ignored'!$G19),'LRMC - Spare Capacity Ignored'!$I19,0))</f>
        <v>0</v>
      </c>
      <c r="J20" s="180">
        <f>IF($D20=".","",IF(J$12&gt;('LRMC - Spare Capacity Ignored'!$F19+'LRMC - Spare Capacity Ignored'!$G19),'LRMC - Spare Capacity Ignored'!$I19,0))</f>
        <v>0</v>
      </c>
      <c r="K20" s="180">
        <f>IF($D20=".","",IF(K$12&gt;('LRMC - Spare Capacity Ignored'!$F19+'LRMC - Spare Capacity Ignored'!$G19),'LRMC - Spare Capacity Ignored'!$I19,0))</f>
        <v>0</v>
      </c>
      <c r="L20" s="180">
        <f>IF($D20=".","",IF(L$12&gt;('LRMC - Spare Capacity Ignored'!$F19+'LRMC - Spare Capacity Ignored'!$G19),'LRMC - Spare Capacity Ignored'!$I19,0))</f>
        <v>0</v>
      </c>
      <c r="M20" s="180">
        <f>IF($D20=".","",IF(M$12&gt;('LRMC - Spare Capacity Ignored'!$F19+'LRMC - Spare Capacity Ignored'!$G19),'LRMC - Spare Capacity Ignored'!$I19,0))</f>
        <v>0</v>
      </c>
      <c r="N20" s="180">
        <f>IF($D20=".","",IF(N$12&gt;('LRMC - Spare Capacity Ignored'!$F19+'LRMC - Spare Capacity Ignored'!$G19),'LRMC - Spare Capacity Ignored'!$I19,0))</f>
        <v>0</v>
      </c>
      <c r="O20" s="180">
        <f>IF($D20=".","",IF(O$12&gt;('LRMC - Spare Capacity Ignored'!$F19+'LRMC - Spare Capacity Ignored'!$G19),'LRMC - Spare Capacity Ignored'!$I19,0))</f>
        <v>0</v>
      </c>
      <c r="P20" s="180">
        <f>IF($D20=".","",IF(P$12&gt;('LRMC - Spare Capacity Ignored'!$F19+'LRMC - Spare Capacity Ignored'!$G19),'LRMC - Spare Capacity Ignored'!$I19,0))</f>
        <v>0</v>
      </c>
      <c r="Q20" s="180">
        <f>IF($D20=".","",IF(Q$12&gt;('LRMC - Spare Capacity Ignored'!$F19+'LRMC - Spare Capacity Ignored'!$G19),'LRMC - Spare Capacity Ignored'!$I19,0))</f>
        <v>0</v>
      </c>
      <c r="R20" s="180">
        <f>IF($D20=".","",IF(R$12&gt;('LRMC - Spare Capacity Ignored'!$F19+'LRMC - Spare Capacity Ignored'!$G19),'LRMC - Spare Capacity Ignored'!$I19,0))</f>
        <v>0</v>
      </c>
      <c r="S20" s="180">
        <f>IF($D20=".","",IF(S$12&gt;('LRMC - Spare Capacity Ignored'!$F19+'LRMC - Spare Capacity Ignored'!$G19),'LRMC - Spare Capacity Ignored'!$I19,0))</f>
        <v>0</v>
      </c>
      <c r="T20" s="180">
        <f>IF($D20=".","",IF(T$12&gt;('LRMC - Spare Capacity Ignored'!$F19+'LRMC - Spare Capacity Ignored'!$G19),'LRMC - Spare Capacity Ignored'!$I19,0))</f>
        <v>0</v>
      </c>
      <c r="U20" s="180">
        <f>IF($D20=".","",IF(U$12&gt;('LRMC - Spare Capacity Ignored'!$F19+'LRMC - Spare Capacity Ignored'!$G19),'LRMC - Spare Capacity Ignored'!$I19,0))</f>
        <v>0</v>
      </c>
      <c r="V20" s="180">
        <f>IF($D20=".","",IF(V$12&gt;('LRMC - Spare Capacity Ignored'!$F19+'LRMC - Spare Capacity Ignored'!$G19),'LRMC - Spare Capacity Ignored'!$I19,0))</f>
        <v>0</v>
      </c>
      <c r="W20" s="180">
        <f>IF($D20=".","",IF(W$12&gt;('LRMC - Spare Capacity Ignored'!$F19+'LRMC - Spare Capacity Ignored'!$G19),'LRMC - Spare Capacity Ignored'!$I19,0))</f>
        <v>0</v>
      </c>
      <c r="X20" s="180">
        <f>IF($D20=".","",IF(X$12&gt;('LRMC - Spare Capacity Ignored'!$F19+'LRMC - Spare Capacity Ignored'!$G19),'LRMC - Spare Capacity Ignored'!$I19,0))</f>
        <v>0</v>
      </c>
      <c r="Y20" s="180">
        <f>IF($D20=".","",IF(Y$12&gt;('LRMC - Spare Capacity Ignored'!$F19+'LRMC - Spare Capacity Ignored'!$G19),'LRMC - Spare Capacity Ignored'!$I19,0))</f>
        <v>0</v>
      </c>
      <c r="Z20" s="180">
        <f>IF($D20=".","",IF(Z$12&gt;('LRMC - Spare Capacity Ignored'!$F19+'LRMC - Spare Capacity Ignored'!$G19),'LRMC - Spare Capacity Ignored'!$I19,0))</f>
        <v>0</v>
      </c>
      <c r="AA20" s="180">
        <f>IF($D20=".","",IF(AA$12&gt;('LRMC - Spare Capacity Ignored'!$F19+'LRMC - Spare Capacity Ignored'!$G19),'LRMC - Spare Capacity Ignored'!$I19,0))</f>
        <v>0</v>
      </c>
      <c r="AB20" s="180">
        <f>IF($D20=".","",IF(AB$12&gt;('LRMC - Spare Capacity Ignored'!$F19+'LRMC - Spare Capacity Ignored'!$G19),'LRMC - Spare Capacity Ignored'!$I19,0))</f>
        <v>0</v>
      </c>
      <c r="AC20" s="180">
        <f>IF($D20=".","",IF(AC$12&gt;('LRMC - Spare Capacity Ignored'!$F19+'LRMC - Spare Capacity Ignored'!$G19),'LRMC - Spare Capacity Ignored'!$I19,0))</f>
        <v>0</v>
      </c>
      <c r="AD20" s="180">
        <f>IF($D20=".","",IF(AD$12&gt;('LRMC - Spare Capacity Ignored'!$F19+'LRMC - Spare Capacity Ignored'!$G19),'LRMC - Spare Capacity Ignored'!$I19,0))</f>
        <v>0</v>
      </c>
      <c r="AE20" s="180">
        <f>IF($D20=".","",IF(AE$12&gt;('LRMC - Spare Capacity Ignored'!$F19+'LRMC - Spare Capacity Ignored'!$G19),'LRMC - Spare Capacity Ignored'!$I19,0))</f>
        <v>0</v>
      </c>
      <c r="AF20" s="180">
        <f>IF($D20=".","",IF(AF$12&gt;('LRMC - Spare Capacity Ignored'!$F19+'LRMC - Spare Capacity Ignored'!$G19),'LRMC - Spare Capacity Ignored'!$I19,0))</f>
        <v>0</v>
      </c>
      <c r="AG20" s="180">
        <f>IF($D20=".","",IF(AG$12&gt;('LRMC - Spare Capacity Ignored'!$F19+'LRMC - Spare Capacity Ignored'!$G19),'LRMC - Spare Capacity Ignored'!$I19,0))</f>
        <v>0</v>
      </c>
      <c r="AH20" s="180">
        <f>IF($D20=".","",IF(AH$12&gt;('LRMC - Spare Capacity Ignored'!$F19+'LRMC - Spare Capacity Ignored'!$G19),'LRMC - Spare Capacity Ignored'!$I19,0))</f>
        <v>0</v>
      </c>
      <c r="AI20" s="180">
        <f>IF($D20=".","",IF(AI$12&gt;('LRMC - Spare Capacity Ignored'!$F19+'LRMC - Spare Capacity Ignored'!$G19),'LRMC - Spare Capacity Ignored'!$I19,0))</f>
        <v>0</v>
      </c>
      <c r="AJ20" s="180">
        <f>IF($D20=".","",IF(AJ$12&gt;('LRMC - Spare Capacity Ignored'!$F19+'LRMC - Spare Capacity Ignored'!$G19),'LRMC - Spare Capacity Ignored'!$I19,0))</f>
        <v>0</v>
      </c>
      <c r="AK20" s="180">
        <f>IF($D20=".","",IF(AK$12&gt;('LRMC - Spare Capacity Ignored'!$F19+'LRMC - Spare Capacity Ignored'!$G19),'LRMC - Spare Capacity Ignored'!$I19,0))</f>
        <v>0</v>
      </c>
      <c r="AL20" s="180">
        <f>IF($D20=".","",IF(AL$12&gt;('LRMC - Spare Capacity Ignored'!$F19+'LRMC - Spare Capacity Ignored'!$G19),'LRMC - Spare Capacity Ignored'!$I19,0))</f>
        <v>0</v>
      </c>
      <c r="AM20" s="180">
        <f>IF($D20=".","",IF(AM$12&gt;('LRMC - Spare Capacity Ignored'!$F19+'LRMC - Spare Capacity Ignored'!$G19),'LRMC - Spare Capacity Ignored'!$I19,0))</f>
        <v>0</v>
      </c>
      <c r="AN20" s="180">
        <f>IF($D20=".","",IF(AN$12&gt;('LRMC - Spare Capacity Ignored'!$F19+'LRMC - Spare Capacity Ignored'!$G19),'LRMC - Spare Capacity Ignored'!$I19,0))</f>
        <v>0</v>
      </c>
      <c r="AO20" s="180">
        <f>IF($D20=".","",IF(AO$12&gt;('LRMC - Spare Capacity Ignored'!$F19+'LRMC - Spare Capacity Ignored'!$G19),'LRMC - Spare Capacity Ignored'!$I19,0))</f>
        <v>0</v>
      </c>
      <c r="AP20" s="180">
        <f>IF($D20=".","",IF(AP$12&gt;('LRMC - Spare Capacity Ignored'!$F19+'LRMC - Spare Capacity Ignored'!$G19),'LRMC - Spare Capacity Ignored'!$I19,0))</f>
        <v>15000</v>
      </c>
      <c r="AQ20" s="180">
        <f>IF($D20=".","",IF(AQ$12&gt;('LRMC - Spare Capacity Ignored'!$F19+'LRMC - Spare Capacity Ignored'!$G19),'LRMC - Spare Capacity Ignored'!$I19,0))</f>
        <v>15000</v>
      </c>
      <c r="AR20" s="180">
        <f>IF($D20=".","",IF(AR$12&gt;('LRMC - Spare Capacity Ignored'!$F19+'LRMC - Spare Capacity Ignored'!$G19),'LRMC - Spare Capacity Ignored'!$I19,0))</f>
        <v>15000</v>
      </c>
      <c r="AS20" s="180">
        <f>IF($D20=".","",IF(AS$12&gt;('LRMC - Spare Capacity Ignored'!$F19+'LRMC - Spare Capacity Ignored'!$G19),'LRMC - Spare Capacity Ignored'!$I19,0))</f>
        <v>15000</v>
      </c>
      <c r="AT20" s="180">
        <f>IF($D20=".","",IF(AT$12&gt;('LRMC - Spare Capacity Ignored'!$F19+'LRMC - Spare Capacity Ignored'!$G19),'LRMC - Spare Capacity Ignored'!$I19,0))</f>
        <v>15000</v>
      </c>
      <c r="AU20" s="180">
        <f>IF($D20=".","",IF(AU$12&gt;('LRMC - Spare Capacity Ignored'!$F19+'LRMC - Spare Capacity Ignored'!$G19),'LRMC - Spare Capacity Ignored'!$I19,0))</f>
        <v>15000</v>
      </c>
      <c r="AV20" s="180">
        <f>IF($D20=".","",IF(AV$12&gt;('LRMC - Spare Capacity Ignored'!$F19+'LRMC - Spare Capacity Ignored'!$G19),'LRMC - Spare Capacity Ignored'!$I19,0))</f>
        <v>15000</v>
      </c>
      <c r="AW20" s="180">
        <f>IF($D20=".","",IF(AW$12&gt;('LRMC - Spare Capacity Ignored'!$F19+'LRMC - Spare Capacity Ignored'!$G19),'LRMC - Spare Capacity Ignored'!$I19,0))</f>
        <v>15000</v>
      </c>
      <c r="AX20" s="180">
        <f>IF($D20=".","",IF(AX$12&gt;('LRMC - Spare Capacity Ignored'!$F19+'LRMC - Spare Capacity Ignored'!$G19),'LRMC - Spare Capacity Ignored'!$I19,0))</f>
        <v>15000</v>
      </c>
      <c r="AY20" s="180">
        <f>IF($D20=".","",IF(AY$12&gt;('LRMC - Spare Capacity Ignored'!$F19+'LRMC - Spare Capacity Ignored'!$G19),'LRMC - Spare Capacity Ignored'!$I19,0))</f>
        <v>15000</v>
      </c>
      <c r="AZ20" s="180">
        <f>IF($D20=".","",IF(AZ$12&gt;('LRMC - Spare Capacity Ignored'!$F19+'LRMC - Spare Capacity Ignored'!$G19),'LRMC - Spare Capacity Ignored'!$I19,0))</f>
        <v>15000</v>
      </c>
      <c r="BA20" s="180">
        <f>IF($D20=".","",IF(BA$12&gt;('LRMC - Spare Capacity Ignored'!$F19+'LRMC - Spare Capacity Ignored'!$G19),'LRMC - Spare Capacity Ignored'!$I19,0))</f>
        <v>15000</v>
      </c>
      <c r="BB20" s="180">
        <f>IF($D20=".","",IF(BB$12&gt;('LRMC - Spare Capacity Ignored'!$F19+'LRMC - Spare Capacity Ignored'!$G19),'LRMC - Spare Capacity Ignored'!$I19,0))</f>
        <v>15000</v>
      </c>
      <c r="BC20" s="180">
        <f>IF($D20=".","",IF(BC$12&gt;('LRMC - Spare Capacity Ignored'!$F19+'LRMC - Spare Capacity Ignored'!$G19),'LRMC - Spare Capacity Ignored'!$I19,0))</f>
        <v>15000</v>
      </c>
      <c r="BD20" s="180">
        <f>IF($D20=".","",IF(BD$12&gt;('LRMC - Spare Capacity Ignored'!$F19+'LRMC - Spare Capacity Ignored'!$G19),'LRMC - Spare Capacity Ignored'!$I19,0))</f>
        <v>15000</v>
      </c>
      <c r="BE20" s="180">
        <f>IF($D20=".","",IF(BE$12&gt;('LRMC - Spare Capacity Ignored'!$F19+'LRMC - Spare Capacity Ignored'!$G19),'LRMC - Spare Capacity Ignored'!$I19,0))</f>
        <v>15000</v>
      </c>
      <c r="BF20" s="180">
        <f>IF($D20=".","",IF(BF$12&gt;('LRMC - Spare Capacity Ignored'!$F19+'LRMC - Spare Capacity Ignored'!$G19),'LRMC - Spare Capacity Ignored'!$I19,0))</f>
        <v>15000</v>
      </c>
      <c r="BG20" s="180">
        <f>IF($D20=".","",IF(BG$12&gt;('LRMC - Spare Capacity Ignored'!$F19+'LRMC - Spare Capacity Ignored'!$G19),'LRMC - Spare Capacity Ignored'!$I19,0))</f>
        <v>15000</v>
      </c>
      <c r="BH20" s="180">
        <f>IF($D20=".","",IF(BH$12&gt;('LRMC - Spare Capacity Ignored'!$F19+'LRMC - Spare Capacity Ignored'!$G19),'LRMC - Spare Capacity Ignored'!$I19,0))</f>
        <v>15000</v>
      </c>
      <c r="BI20" s="180">
        <f>IF($D20=".","",IF(BI$12&gt;('LRMC - Spare Capacity Ignored'!$F19+'LRMC - Spare Capacity Ignored'!$G19),'LRMC - Spare Capacity Ignored'!$I19,0))</f>
        <v>15000</v>
      </c>
      <c r="BJ20" s="180">
        <f>IF($D20=".","",IF(BJ$12&gt;('LRMC - Spare Capacity Ignored'!$F19+'LRMC - Spare Capacity Ignored'!$G19),'LRMC - Spare Capacity Ignored'!$I19,0))</f>
        <v>15000</v>
      </c>
      <c r="BK20" s="180">
        <f>IF($D20=".","",IF(BK$12&gt;('LRMC - Spare Capacity Ignored'!$F19+'LRMC - Spare Capacity Ignored'!$G19),'LRMC - Spare Capacity Ignored'!$I19,0))</f>
        <v>15000</v>
      </c>
      <c r="BL20" s="180">
        <f>IF($D20=".","",IF(BL$12&gt;('LRMC - Spare Capacity Ignored'!$F19+'LRMC - Spare Capacity Ignored'!$G19),'LRMC - Spare Capacity Ignored'!$I19,0))</f>
        <v>15000</v>
      </c>
      <c r="BM20" s="180">
        <f>IF($D20=".","",IF(BM$12&gt;('LRMC - Spare Capacity Ignored'!$F19+'LRMC - Spare Capacity Ignored'!$G19),'LRMC - Spare Capacity Ignored'!$I19,0))</f>
        <v>15000</v>
      </c>
      <c r="BN20" s="180">
        <f>IF($D20=".","",IF(BN$12&gt;('LRMC - Spare Capacity Ignored'!$F19+'LRMC - Spare Capacity Ignored'!$G19),'LRMC - Spare Capacity Ignored'!$I19,0))</f>
        <v>15000</v>
      </c>
      <c r="BO20" s="180">
        <f>IF($D20=".","",IF(BO$12&gt;('LRMC - Spare Capacity Ignored'!$F19+'LRMC - Spare Capacity Ignored'!$G19),'LRMC - Spare Capacity Ignored'!$I19,0))</f>
        <v>15000</v>
      </c>
      <c r="BP20" s="180">
        <f>IF($D20=".","",IF(BP$12&gt;('LRMC - Spare Capacity Ignored'!$F19+'LRMC - Spare Capacity Ignored'!$G19),'LRMC - Spare Capacity Ignored'!$I19,0))</f>
        <v>15000</v>
      </c>
      <c r="BQ20" s="180">
        <f>IF($D20=".","",IF(BQ$12&gt;('LRMC - Spare Capacity Ignored'!$F19+'LRMC - Spare Capacity Ignored'!$G19),'LRMC - Spare Capacity Ignored'!$I19,0))</f>
        <v>15000</v>
      </c>
      <c r="BR20" s="180">
        <f>IF($D20=".","",IF(BR$12&gt;('LRMC - Spare Capacity Ignored'!$F19+'LRMC - Spare Capacity Ignored'!$G19),'LRMC - Spare Capacity Ignored'!$I19,0))</f>
        <v>15000</v>
      </c>
      <c r="BS20" s="180">
        <f>IF($D20=".","",IF(BS$12&gt;('LRMC - Spare Capacity Ignored'!$F19+'LRMC - Spare Capacity Ignored'!$G19),'LRMC - Spare Capacity Ignored'!$I19,0))</f>
        <v>15000</v>
      </c>
      <c r="BT20" s="180">
        <f>IF($D20=".","",IF(BT$12&gt;('LRMC - Spare Capacity Ignored'!$F19+'LRMC - Spare Capacity Ignored'!$G19),'LRMC - Spare Capacity Ignored'!$I19,0))</f>
        <v>15000</v>
      </c>
      <c r="BU20" s="180">
        <f>IF($D20=".","",IF(BU$12&gt;('LRMC - Spare Capacity Ignored'!$F19+'LRMC - Spare Capacity Ignored'!$G19),'LRMC - Spare Capacity Ignored'!$I19,0))</f>
        <v>15000</v>
      </c>
      <c r="BV20" s="180">
        <f>IF($D20=".","",IF(BV$12&gt;('LRMC - Spare Capacity Ignored'!$F19+'LRMC - Spare Capacity Ignored'!$G19),'LRMC - Spare Capacity Ignored'!$I19,0))</f>
        <v>15000</v>
      </c>
      <c r="BW20" s="180">
        <f>IF($D20=".","",IF(BW$12&gt;('LRMC - Spare Capacity Ignored'!$F19+'LRMC - Spare Capacity Ignored'!$G19),'LRMC - Spare Capacity Ignored'!$I19,0))</f>
        <v>15000</v>
      </c>
      <c r="BX20" s="180">
        <f>IF($D20=".","",IF(BX$12&gt;('LRMC - Spare Capacity Ignored'!$F19+'LRMC - Spare Capacity Ignored'!$G19),'LRMC - Spare Capacity Ignored'!$I19,0))</f>
        <v>15000</v>
      </c>
      <c r="BY20" s="180">
        <f>IF($D20=".","",IF(BY$12&gt;('LRMC - Spare Capacity Ignored'!$F19+'LRMC - Spare Capacity Ignored'!$G19),'LRMC - Spare Capacity Ignored'!$I19,0))</f>
        <v>15000</v>
      </c>
      <c r="BZ20" s="180">
        <f>IF($D20=".","",IF(BZ$12&gt;('LRMC - Spare Capacity Ignored'!$F19+'LRMC - Spare Capacity Ignored'!$G19),'LRMC - Spare Capacity Ignored'!$I19,0))</f>
        <v>15000</v>
      </c>
      <c r="CA20" s="180">
        <f>IF($D20=".","",IF(CA$12&gt;('LRMC - Spare Capacity Ignored'!$F19+'LRMC - Spare Capacity Ignored'!$G19),'LRMC - Spare Capacity Ignored'!$I19,0))</f>
        <v>15000</v>
      </c>
      <c r="CB20" s="180">
        <f>IF($D20=".","",IF(CB$12&gt;('LRMC - Spare Capacity Ignored'!$F19+'LRMC - Spare Capacity Ignored'!$G19),'LRMC - Spare Capacity Ignored'!$I19,0))</f>
        <v>15000</v>
      </c>
      <c r="CC20" s="180">
        <f>IF($D20=".","",IF(CC$12&gt;('LRMC - Spare Capacity Ignored'!$F19+'LRMC - Spare Capacity Ignored'!$G19),'LRMC - Spare Capacity Ignored'!$I19,0))</f>
        <v>15000</v>
      </c>
      <c r="CD20" s="180">
        <f>IF($D20=".","",IF(CD$12&gt;('LRMC - Spare Capacity Ignored'!$F19+'LRMC - Spare Capacity Ignored'!$G19),'LRMC - Spare Capacity Ignored'!$I19,0))</f>
        <v>15000</v>
      </c>
      <c r="CE20" s="180">
        <f>IF($D20=".","",IF(CE$12&gt;('LRMC - Spare Capacity Ignored'!$F19+'LRMC - Spare Capacity Ignored'!$G19),'LRMC - Spare Capacity Ignored'!$I19,0))</f>
        <v>15000</v>
      </c>
      <c r="CF20" s="180">
        <f>IF($D20=".","",IF(CF$12&gt;('LRMC - Spare Capacity Ignored'!$F19+'LRMC - Spare Capacity Ignored'!$G19),'LRMC - Spare Capacity Ignored'!$I19,0))</f>
        <v>15000</v>
      </c>
      <c r="CG20" s="180">
        <f>IF($D20=".","",IF(CG$12&gt;('LRMC - Spare Capacity Ignored'!$F19+'LRMC - Spare Capacity Ignored'!$G19),'LRMC - Spare Capacity Ignored'!$I19,0))</f>
        <v>15000</v>
      </c>
      <c r="CH20" s="180">
        <f>IF($D20=".","",IF(CH$12&gt;('LRMC - Spare Capacity Ignored'!$F19+'LRMC - Spare Capacity Ignored'!$G19),'LRMC - Spare Capacity Ignored'!$I19,0))</f>
        <v>15000</v>
      </c>
      <c r="CI20" s="180">
        <f>IF($D20=".","",IF(CI$12&gt;('LRMC - Spare Capacity Ignored'!$F19+'LRMC - Spare Capacity Ignored'!$G19),'LRMC - Spare Capacity Ignored'!$I19,0))</f>
        <v>15000</v>
      </c>
      <c r="CJ20" s="180">
        <f>IF($D20=".","",IF(CJ$12&gt;('LRMC - Spare Capacity Ignored'!$F19+'LRMC - Spare Capacity Ignored'!$G19),'LRMC - Spare Capacity Ignored'!$I19,0))</f>
        <v>15000</v>
      </c>
      <c r="CK20" s="180">
        <f>IF($D20=".","",IF(CK$12&gt;('LRMC - Spare Capacity Ignored'!$F19+'LRMC - Spare Capacity Ignored'!$G19),'LRMC - Spare Capacity Ignored'!$I19,0))</f>
        <v>15000</v>
      </c>
      <c r="CL20" s="180">
        <f>IF($D20=".","",IF(CL$12&gt;('LRMC - Spare Capacity Ignored'!$F19+'LRMC - Spare Capacity Ignored'!$G19),'LRMC - Spare Capacity Ignored'!$I19,0))</f>
        <v>15000</v>
      </c>
      <c r="CM20" s="180">
        <f>IF($D20=".","",IF(CM$12&gt;('LRMC - Spare Capacity Ignored'!$F19+'LRMC - Spare Capacity Ignored'!$G19),'LRMC - Spare Capacity Ignored'!$I19,0))</f>
        <v>15000</v>
      </c>
      <c r="CN20" s="180">
        <f>IF($D20=".","",IF(CN$12&gt;('LRMC - Spare Capacity Ignored'!$F19+'LRMC - Spare Capacity Ignored'!$G19),'LRMC - Spare Capacity Ignored'!$I19,0))</f>
        <v>15000</v>
      </c>
      <c r="CO20" s="180">
        <f>IF($D20=".","",IF(CO$12&gt;('LRMC - Spare Capacity Ignored'!$F19+'LRMC - Spare Capacity Ignored'!$G19),'LRMC - Spare Capacity Ignored'!$I19,0))</f>
        <v>15000</v>
      </c>
      <c r="CP20" s="180">
        <f>IF($D20=".","",IF(CP$12&gt;('LRMC - Spare Capacity Ignored'!$F19+'LRMC - Spare Capacity Ignored'!$G19),'LRMC - Spare Capacity Ignored'!$I19,0))</f>
        <v>15000</v>
      </c>
      <c r="CQ20" s="180">
        <f>IF($D20=".","",IF(CQ$12&gt;('LRMC - Spare Capacity Ignored'!$F19+'LRMC - Spare Capacity Ignored'!$G19),'LRMC - Spare Capacity Ignored'!$I19,0))</f>
        <v>15000</v>
      </c>
      <c r="CR20" s="180">
        <f>IF($D20=".","",IF(CR$12&gt;('LRMC - Spare Capacity Ignored'!$F19+'LRMC - Spare Capacity Ignored'!$G19),'LRMC - Spare Capacity Ignored'!$I19,0))</f>
        <v>15000</v>
      </c>
      <c r="CS20" s="180">
        <f>IF($D20=".","",IF(CS$12&gt;('LRMC - Spare Capacity Ignored'!$F19+'LRMC - Spare Capacity Ignored'!$G19),'LRMC - Spare Capacity Ignored'!$I19,0))</f>
        <v>15000</v>
      </c>
      <c r="CT20" s="180">
        <f>IF($D20=".","",IF(CT$12&gt;('LRMC - Spare Capacity Ignored'!$F19+'LRMC - Spare Capacity Ignored'!$G19),'LRMC - Spare Capacity Ignored'!$I19,0))</f>
        <v>15000</v>
      </c>
      <c r="CU20" s="180">
        <f>IF($D20=".","",IF(CU$12&gt;('LRMC - Spare Capacity Ignored'!$F19+'LRMC - Spare Capacity Ignored'!$G19),'LRMC - Spare Capacity Ignored'!$I19,0))</f>
        <v>15000</v>
      </c>
      <c r="CV20" s="180">
        <f>IF($D20=".","",IF(CV$12&gt;('LRMC - Spare Capacity Ignored'!$F19+'LRMC - Spare Capacity Ignored'!$G19),'LRMC - Spare Capacity Ignored'!$I19,0))</f>
        <v>15000</v>
      </c>
      <c r="CW20" s="180">
        <f>IF($D20=".","",IF(CW$12&gt;('LRMC - Spare Capacity Ignored'!$F19+'LRMC - Spare Capacity Ignored'!$G19),'LRMC - Spare Capacity Ignored'!$I19,0))</f>
        <v>15000</v>
      </c>
      <c r="CX20" s="180">
        <f>IF($D20=".","",IF(CX$12&gt;('LRMC - Spare Capacity Ignored'!$F19+'LRMC - Spare Capacity Ignored'!$G19),'LRMC - Spare Capacity Ignored'!$I19,0))</f>
        <v>15000</v>
      </c>
      <c r="CY20" s="180">
        <f>IF($D20=".","",IF(CY$12&gt;('LRMC - Spare Capacity Ignored'!$F19+'LRMC - Spare Capacity Ignored'!$G19),'LRMC - Spare Capacity Ignored'!$I19,0))</f>
        <v>15000</v>
      </c>
      <c r="CZ20" s="180">
        <f>IF($D20=".","",IF(CZ$12&gt;('LRMC - Spare Capacity Ignored'!$F19+'LRMC - Spare Capacity Ignored'!$G19),'LRMC - Spare Capacity Ignored'!$I19,0))</f>
        <v>15000</v>
      </c>
      <c r="DA20" s="180">
        <f>IF($D20=".","",IF(DA$12&gt;('LRMC - Spare Capacity Ignored'!$F19+'LRMC - Spare Capacity Ignored'!$G19),'LRMC - Spare Capacity Ignored'!$I19,0))</f>
        <v>15000</v>
      </c>
      <c r="DB20" s="177"/>
    </row>
    <row r="21" spans="3:106" x14ac:dyDescent="0.25">
      <c r="C21" s="183">
        <f>Inputs!C41</f>
        <v>4</v>
      </c>
      <c r="D21" s="120" t="str">
        <f>IF(Inputs!D41="",".",Inputs!D41)</f>
        <v>augmentation 2</v>
      </c>
      <c r="E21" s="182"/>
      <c r="F21" s="180">
        <f>IF($D21=".","",IF(F$12&gt;('LRMC - Spare Capacity Ignored'!$F20+'LRMC - Spare Capacity Ignored'!$G20),'LRMC - Spare Capacity Ignored'!$I20,0))</f>
        <v>0</v>
      </c>
      <c r="G21" s="180">
        <f>IF($D21=".","",IF(G$12&gt;('LRMC - Spare Capacity Ignored'!$F20+'LRMC - Spare Capacity Ignored'!$G20),'LRMC - Spare Capacity Ignored'!$I20,0))</f>
        <v>0</v>
      </c>
      <c r="H21" s="180">
        <f>IF($D21=".","",IF(H$12&gt;('LRMC - Spare Capacity Ignored'!$F20+'LRMC - Spare Capacity Ignored'!$G20),'LRMC - Spare Capacity Ignored'!$I20,0))</f>
        <v>0</v>
      </c>
      <c r="I21" s="180">
        <f>IF($D21=".","",IF(I$12&gt;('LRMC - Spare Capacity Ignored'!$F20+'LRMC - Spare Capacity Ignored'!$G20),'LRMC - Spare Capacity Ignored'!$I20,0))</f>
        <v>0</v>
      </c>
      <c r="J21" s="180">
        <f>IF($D21=".","",IF(J$12&gt;('LRMC - Spare Capacity Ignored'!$F20+'LRMC - Spare Capacity Ignored'!$G20),'LRMC - Spare Capacity Ignored'!$I20,0))</f>
        <v>0</v>
      </c>
      <c r="K21" s="180">
        <f>IF($D21=".","",IF(K$12&gt;('LRMC - Spare Capacity Ignored'!$F20+'LRMC - Spare Capacity Ignored'!$G20),'LRMC - Spare Capacity Ignored'!$I20,0))</f>
        <v>0</v>
      </c>
      <c r="L21" s="180">
        <f>IF($D21=".","",IF(L$12&gt;('LRMC - Spare Capacity Ignored'!$F20+'LRMC - Spare Capacity Ignored'!$G20),'LRMC - Spare Capacity Ignored'!$I20,0))</f>
        <v>0</v>
      </c>
      <c r="M21" s="180">
        <f>IF($D21=".","",IF(M$12&gt;('LRMC - Spare Capacity Ignored'!$F20+'LRMC - Spare Capacity Ignored'!$G20),'LRMC - Spare Capacity Ignored'!$I20,0))</f>
        <v>0</v>
      </c>
      <c r="N21" s="180">
        <f>IF($D21=".","",IF(N$12&gt;('LRMC - Spare Capacity Ignored'!$F20+'LRMC - Spare Capacity Ignored'!$G20),'LRMC - Spare Capacity Ignored'!$I20,0))</f>
        <v>0</v>
      </c>
      <c r="O21" s="180">
        <f>IF($D21=".","",IF(O$12&gt;('LRMC - Spare Capacity Ignored'!$F20+'LRMC - Spare Capacity Ignored'!$G20),'LRMC - Spare Capacity Ignored'!$I20,0))</f>
        <v>0</v>
      </c>
      <c r="P21" s="180">
        <f>IF($D21=".","",IF(P$12&gt;('LRMC - Spare Capacity Ignored'!$F20+'LRMC - Spare Capacity Ignored'!$G20),'LRMC - Spare Capacity Ignored'!$I20,0))</f>
        <v>0</v>
      </c>
      <c r="Q21" s="180">
        <f>IF($D21=".","",IF(Q$12&gt;('LRMC - Spare Capacity Ignored'!$F20+'LRMC - Spare Capacity Ignored'!$G20),'LRMC - Spare Capacity Ignored'!$I20,0))</f>
        <v>0</v>
      </c>
      <c r="R21" s="180">
        <f>IF($D21=".","",IF(R$12&gt;('LRMC - Spare Capacity Ignored'!$F20+'LRMC - Spare Capacity Ignored'!$G20),'LRMC - Spare Capacity Ignored'!$I20,0))</f>
        <v>0</v>
      </c>
      <c r="S21" s="180">
        <f>IF($D21=".","",IF(S$12&gt;('LRMC - Spare Capacity Ignored'!$F20+'LRMC - Spare Capacity Ignored'!$G20),'LRMC - Spare Capacity Ignored'!$I20,0))</f>
        <v>0</v>
      </c>
      <c r="T21" s="180">
        <f>IF($D21=".","",IF(T$12&gt;('LRMC - Spare Capacity Ignored'!$F20+'LRMC - Spare Capacity Ignored'!$G20),'LRMC - Spare Capacity Ignored'!$I20,0))</f>
        <v>0</v>
      </c>
      <c r="U21" s="180">
        <f>IF($D21=".","",IF(U$12&gt;('LRMC - Spare Capacity Ignored'!$F20+'LRMC - Spare Capacity Ignored'!$G20),'LRMC - Spare Capacity Ignored'!$I20,0))</f>
        <v>0</v>
      </c>
      <c r="V21" s="180">
        <f>IF($D21=".","",IF(V$12&gt;('LRMC - Spare Capacity Ignored'!$F20+'LRMC - Spare Capacity Ignored'!$G20),'LRMC - Spare Capacity Ignored'!$I20,0))</f>
        <v>0</v>
      </c>
      <c r="W21" s="180">
        <f>IF($D21=".","",IF(W$12&gt;('LRMC - Spare Capacity Ignored'!$F20+'LRMC - Spare Capacity Ignored'!$G20),'LRMC - Spare Capacity Ignored'!$I20,0))</f>
        <v>0</v>
      </c>
      <c r="X21" s="180">
        <f>IF($D21=".","",IF(X$12&gt;('LRMC - Spare Capacity Ignored'!$F20+'LRMC - Spare Capacity Ignored'!$G20),'LRMC - Spare Capacity Ignored'!$I20,0))</f>
        <v>0</v>
      </c>
      <c r="Y21" s="180">
        <f>IF($D21=".","",IF(Y$12&gt;('LRMC - Spare Capacity Ignored'!$F20+'LRMC - Spare Capacity Ignored'!$G20),'LRMC - Spare Capacity Ignored'!$I20,0))</f>
        <v>0</v>
      </c>
      <c r="Z21" s="180">
        <f>IF($D21=".","",IF(Z$12&gt;('LRMC - Spare Capacity Ignored'!$F20+'LRMC - Spare Capacity Ignored'!$G20),'LRMC - Spare Capacity Ignored'!$I20,0))</f>
        <v>0</v>
      </c>
      <c r="AA21" s="180">
        <f>IF($D21=".","",IF(AA$12&gt;('LRMC - Spare Capacity Ignored'!$F20+'LRMC - Spare Capacity Ignored'!$G20),'LRMC - Spare Capacity Ignored'!$I20,0))</f>
        <v>0</v>
      </c>
      <c r="AB21" s="180">
        <f>IF($D21=".","",IF(AB$12&gt;('LRMC - Spare Capacity Ignored'!$F20+'LRMC - Spare Capacity Ignored'!$G20),'LRMC - Spare Capacity Ignored'!$I20,0))</f>
        <v>0</v>
      </c>
      <c r="AC21" s="180">
        <f>IF($D21=".","",IF(AC$12&gt;('LRMC - Spare Capacity Ignored'!$F20+'LRMC - Spare Capacity Ignored'!$G20),'LRMC - Spare Capacity Ignored'!$I20,0))</f>
        <v>0</v>
      </c>
      <c r="AD21" s="180">
        <f>IF($D21=".","",IF(AD$12&gt;('LRMC - Spare Capacity Ignored'!$F20+'LRMC - Spare Capacity Ignored'!$G20),'LRMC - Spare Capacity Ignored'!$I20,0))</f>
        <v>0</v>
      </c>
      <c r="AE21" s="180">
        <f>IF($D21=".","",IF(AE$12&gt;('LRMC - Spare Capacity Ignored'!$F20+'LRMC - Spare Capacity Ignored'!$G20),'LRMC - Spare Capacity Ignored'!$I20,0))</f>
        <v>0</v>
      </c>
      <c r="AF21" s="180">
        <f>IF($D21=".","",IF(AF$12&gt;('LRMC - Spare Capacity Ignored'!$F20+'LRMC - Spare Capacity Ignored'!$G20),'LRMC - Spare Capacity Ignored'!$I20,0))</f>
        <v>0</v>
      </c>
      <c r="AG21" s="180">
        <f>IF($D21=".","",IF(AG$12&gt;('LRMC - Spare Capacity Ignored'!$F20+'LRMC - Spare Capacity Ignored'!$G20),'LRMC - Spare Capacity Ignored'!$I20,0))</f>
        <v>0</v>
      </c>
      <c r="AH21" s="180">
        <f>IF($D21=".","",IF(AH$12&gt;('LRMC - Spare Capacity Ignored'!$F20+'LRMC - Spare Capacity Ignored'!$G20),'LRMC - Spare Capacity Ignored'!$I20,0))</f>
        <v>0</v>
      </c>
      <c r="AI21" s="180">
        <f>IF($D21=".","",IF(AI$12&gt;('LRMC - Spare Capacity Ignored'!$F20+'LRMC - Spare Capacity Ignored'!$G20),'LRMC - Spare Capacity Ignored'!$I20,0))</f>
        <v>0</v>
      </c>
      <c r="AJ21" s="180">
        <f>IF($D21=".","",IF(AJ$12&gt;('LRMC - Spare Capacity Ignored'!$F20+'LRMC - Spare Capacity Ignored'!$G20),'LRMC - Spare Capacity Ignored'!$I20,0))</f>
        <v>0</v>
      </c>
      <c r="AK21" s="180">
        <f>IF($D21=".","",IF(AK$12&gt;('LRMC - Spare Capacity Ignored'!$F20+'LRMC - Spare Capacity Ignored'!$G20),'LRMC - Spare Capacity Ignored'!$I20,0))</f>
        <v>0</v>
      </c>
      <c r="AL21" s="180">
        <f>IF($D21=".","",IF(AL$12&gt;('LRMC - Spare Capacity Ignored'!$F20+'LRMC - Spare Capacity Ignored'!$G20),'LRMC - Spare Capacity Ignored'!$I20,0))</f>
        <v>0</v>
      </c>
      <c r="AM21" s="180">
        <f>IF($D21=".","",IF(AM$12&gt;('LRMC - Spare Capacity Ignored'!$F20+'LRMC - Spare Capacity Ignored'!$G20),'LRMC - Spare Capacity Ignored'!$I20,0))</f>
        <v>0</v>
      </c>
      <c r="AN21" s="180">
        <f>IF($D21=".","",IF(AN$12&gt;('LRMC - Spare Capacity Ignored'!$F20+'LRMC - Spare Capacity Ignored'!$G20),'LRMC - Spare Capacity Ignored'!$I20,0))</f>
        <v>0</v>
      </c>
      <c r="AO21" s="180">
        <f>IF($D21=".","",IF(AO$12&gt;('LRMC - Spare Capacity Ignored'!$F20+'LRMC - Spare Capacity Ignored'!$G20),'LRMC - Spare Capacity Ignored'!$I20,0))</f>
        <v>0</v>
      </c>
      <c r="AP21" s="180">
        <f>IF($D21=".","",IF(AP$12&gt;('LRMC - Spare Capacity Ignored'!$F20+'LRMC - Spare Capacity Ignored'!$G20),'LRMC - Spare Capacity Ignored'!$I20,0))</f>
        <v>0</v>
      </c>
      <c r="AQ21" s="180">
        <f>IF($D21=".","",IF(AQ$12&gt;('LRMC - Spare Capacity Ignored'!$F20+'LRMC - Spare Capacity Ignored'!$G20),'LRMC - Spare Capacity Ignored'!$I20,0))</f>
        <v>0</v>
      </c>
      <c r="AR21" s="180">
        <f>IF($D21=".","",IF(AR$12&gt;('LRMC - Spare Capacity Ignored'!$F20+'LRMC - Spare Capacity Ignored'!$G20),'LRMC - Spare Capacity Ignored'!$I20,0))</f>
        <v>0</v>
      </c>
      <c r="AS21" s="180">
        <f>IF($D21=".","",IF(AS$12&gt;('LRMC - Spare Capacity Ignored'!$F20+'LRMC - Spare Capacity Ignored'!$G20),'LRMC - Spare Capacity Ignored'!$I20,0))</f>
        <v>0</v>
      </c>
      <c r="AT21" s="180">
        <f>IF($D21=".","",IF(AT$12&gt;('LRMC - Spare Capacity Ignored'!$F20+'LRMC - Spare Capacity Ignored'!$G20),'LRMC - Spare Capacity Ignored'!$I20,0))</f>
        <v>40000</v>
      </c>
      <c r="AU21" s="180">
        <f>IF($D21=".","",IF(AU$12&gt;('LRMC - Spare Capacity Ignored'!$F20+'LRMC - Spare Capacity Ignored'!$G20),'LRMC - Spare Capacity Ignored'!$I20,0))</f>
        <v>40000</v>
      </c>
      <c r="AV21" s="180">
        <f>IF($D21=".","",IF(AV$12&gt;('LRMC - Spare Capacity Ignored'!$F20+'LRMC - Spare Capacity Ignored'!$G20),'LRMC - Spare Capacity Ignored'!$I20,0))</f>
        <v>40000</v>
      </c>
      <c r="AW21" s="180">
        <f>IF($D21=".","",IF(AW$12&gt;('LRMC - Spare Capacity Ignored'!$F20+'LRMC - Spare Capacity Ignored'!$G20),'LRMC - Spare Capacity Ignored'!$I20,0))</f>
        <v>40000</v>
      </c>
      <c r="AX21" s="180">
        <f>IF($D21=".","",IF(AX$12&gt;('LRMC - Spare Capacity Ignored'!$F20+'LRMC - Spare Capacity Ignored'!$G20),'LRMC - Spare Capacity Ignored'!$I20,0))</f>
        <v>40000</v>
      </c>
      <c r="AY21" s="180">
        <f>IF($D21=".","",IF(AY$12&gt;('LRMC - Spare Capacity Ignored'!$F20+'LRMC - Spare Capacity Ignored'!$G20),'LRMC - Spare Capacity Ignored'!$I20,0))</f>
        <v>40000</v>
      </c>
      <c r="AZ21" s="180">
        <f>IF($D21=".","",IF(AZ$12&gt;('LRMC - Spare Capacity Ignored'!$F20+'LRMC - Spare Capacity Ignored'!$G20),'LRMC - Spare Capacity Ignored'!$I20,0))</f>
        <v>40000</v>
      </c>
      <c r="BA21" s="180">
        <f>IF($D21=".","",IF(BA$12&gt;('LRMC - Spare Capacity Ignored'!$F20+'LRMC - Spare Capacity Ignored'!$G20),'LRMC - Spare Capacity Ignored'!$I20,0))</f>
        <v>40000</v>
      </c>
      <c r="BB21" s="180">
        <f>IF($D21=".","",IF(BB$12&gt;('LRMC - Spare Capacity Ignored'!$F20+'LRMC - Spare Capacity Ignored'!$G20),'LRMC - Spare Capacity Ignored'!$I20,0))</f>
        <v>40000</v>
      </c>
      <c r="BC21" s="180">
        <f>IF($D21=".","",IF(BC$12&gt;('LRMC - Spare Capacity Ignored'!$F20+'LRMC - Spare Capacity Ignored'!$G20),'LRMC - Spare Capacity Ignored'!$I20,0))</f>
        <v>40000</v>
      </c>
      <c r="BD21" s="180">
        <f>IF($D21=".","",IF(BD$12&gt;('LRMC - Spare Capacity Ignored'!$F20+'LRMC - Spare Capacity Ignored'!$G20),'LRMC - Spare Capacity Ignored'!$I20,0))</f>
        <v>40000</v>
      </c>
      <c r="BE21" s="180">
        <f>IF($D21=".","",IF(BE$12&gt;('LRMC - Spare Capacity Ignored'!$F20+'LRMC - Spare Capacity Ignored'!$G20),'LRMC - Spare Capacity Ignored'!$I20,0))</f>
        <v>40000</v>
      </c>
      <c r="BF21" s="180">
        <f>IF($D21=".","",IF(BF$12&gt;('LRMC - Spare Capacity Ignored'!$F20+'LRMC - Spare Capacity Ignored'!$G20),'LRMC - Spare Capacity Ignored'!$I20,0))</f>
        <v>40000</v>
      </c>
      <c r="BG21" s="180">
        <f>IF($D21=".","",IF(BG$12&gt;('LRMC - Spare Capacity Ignored'!$F20+'LRMC - Spare Capacity Ignored'!$G20),'LRMC - Spare Capacity Ignored'!$I20,0))</f>
        <v>40000</v>
      </c>
      <c r="BH21" s="180">
        <f>IF($D21=".","",IF(BH$12&gt;('LRMC - Spare Capacity Ignored'!$F20+'LRMC - Spare Capacity Ignored'!$G20),'LRMC - Spare Capacity Ignored'!$I20,0))</f>
        <v>40000</v>
      </c>
      <c r="BI21" s="180">
        <f>IF($D21=".","",IF(BI$12&gt;('LRMC - Spare Capacity Ignored'!$F20+'LRMC - Spare Capacity Ignored'!$G20),'LRMC - Spare Capacity Ignored'!$I20,0))</f>
        <v>40000</v>
      </c>
      <c r="BJ21" s="180">
        <f>IF($D21=".","",IF(BJ$12&gt;('LRMC - Spare Capacity Ignored'!$F20+'LRMC - Spare Capacity Ignored'!$G20),'LRMC - Spare Capacity Ignored'!$I20,0))</f>
        <v>40000</v>
      </c>
      <c r="BK21" s="180">
        <f>IF($D21=".","",IF(BK$12&gt;('LRMC - Spare Capacity Ignored'!$F20+'LRMC - Spare Capacity Ignored'!$G20),'LRMC - Spare Capacity Ignored'!$I20,0))</f>
        <v>40000</v>
      </c>
      <c r="BL21" s="180">
        <f>IF($D21=".","",IF(BL$12&gt;('LRMC - Spare Capacity Ignored'!$F20+'LRMC - Spare Capacity Ignored'!$G20),'LRMC - Spare Capacity Ignored'!$I20,0))</f>
        <v>40000</v>
      </c>
      <c r="BM21" s="180">
        <f>IF($D21=".","",IF(BM$12&gt;('LRMC - Spare Capacity Ignored'!$F20+'LRMC - Spare Capacity Ignored'!$G20),'LRMC - Spare Capacity Ignored'!$I20,0))</f>
        <v>40000</v>
      </c>
      <c r="BN21" s="180">
        <f>IF($D21=".","",IF(BN$12&gt;('LRMC - Spare Capacity Ignored'!$F20+'LRMC - Spare Capacity Ignored'!$G20),'LRMC - Spare Capacity Ignored'!$I20,0))</f>
        <v>40000</v>
      </c>
      <c r="BO21" s="180">
        <f>IF($D21=".","",IF(BO$12&gt;('LRMC - Spare Capacity Ignored'!$F20+'LRMC - Spare Capacity Ignored'!$G20),'LRMC - Spare Capacity Ignored'!$I20,0))</f>
        <v>40000</v>
      </c>
      <c r="BP21" s="180">
        <f>IF($D21=".","",IF(BP$12&gt;('LRMC - Spare Capacity Ignored'!$F20+'LRMC - Spare Capacity Ignored'!$G20),'LRMC - Spare Capacity Ignored'!$I20,0))</f>
        <v>40000</v>
      </c>
      <c r="BQ21" s="180">
        <f>IF($D21=".","",IF(BQ$12&gt;('LRMC - Spare Capacity Ignored'!$F20+'LRMC - Spare Capacity Ignored'!$G20),'LRMC - Spare Capacity Ignored'!$I20,0))</f>
        <v>40000</v>
      </c>
      <c r="BR21" s="180">
        <f>IF($D21=".","",IF(BR$12&gt;('LRMC - Spare Capacity Ignored'!$F20+'LRMC - Spare Capacity Ignored'!$G20),'LRMC - Spare Capacity Ignored'!$I20,0))</f>
        <v>40000</v>
      </c>
      <c r="BS21" s="180">
        <f>IF($D21=".","",IF(BS$12&gt;('LRMC - Spare Capacity Ignored'!$F20+'LRMC - Spare Capacity Ignored'!$G20),'LRMC - Spare Capacity Ignored'!$I20,0))</f>
        <v>40000</v>
      </c>
      <c r="BT21" s="180">
        <f>IF($D21=".","",IF(BT$12&gt;('LRMC - Spare Capacity Ignored'!$F20+'LRMC - Spare Capacity Ignored'!$G20),'LRMC - Spare Capacity Ignored'!$I20,0))</f>
        <v>40000</v>
      </c>
      <c r="BU21" s="180">
        <f>IF($D21=".","",IF(BU$12&gt;('LRMC - Spare Capacity Ignored'!$F20+'LRMC - Spare Capacity Ignored'!$G20),'LRMC - Spare Capacity Ignored'!$I20,0))</f>
        <v>40000</v>
      </c>
      <c r="BV21" s="180">
        <f>IF($D21=".","",IF(BV$12&gt;('LRMC - Spare Capacity Ignored'!$F20+'LRMC - Spare Capacity Ignored'!$G20),'LRMC - Spare Capacity Ignored'!$I20,0))</f>
        <v>40000</v>
      </c>
      <c r="BW21" s="180">
        <f>IF($D21=".","",IF(BW$12&gt;('LRMC - Spare Capacity Ignored'!$F20+'LRMC - Spare Capacity Ignored'!$G20),'LRMC - Spare Capacity Ignored'!$I20,0))</f>
        <v>40000</v>
      </c>
      <c r="BX21" s="180">
        <f>IF($D21=".","",IF(BX$12&gt;('LRMC - Spare Capacity Ignored'!$F20+'LRMC - Spare Capacity Ignored'!$G20),'LRMC - Spare Capacity Ignored'!$I20,0))</f>
        <v>40000</v>
      </c>
      <c r="BY21" s="180">
        <f>IF($D21=".","",IF(BY$12&gt;('LRMC - Spare Capacity Ignored'!$F20+'LRMC - Spare Capacity Ignored'!$G20),'LRMC - Spare Capacity Ignored'!$I20,0))</f>
        <v>40000</v>
      </c>
      <c r="BZ21" s="180">
        <f>IF($D21=".","",IF(BZ$12&gt;('LRMC - Spare Capacity Ignored'!$F20+'LRMC - Spare Capacity Ignored'!$G20),'LRMC - Spare Capacity Ignored'!$I20,0))</f>
        <v>40000</v>
      </c>
      <c r="CA21" s="180">
        <f>IF($D21=".","",IF(CA$12&gt;('LRMC - Spare Capacity Ignored'!$F20+'LRMC - Spare Capacity Ignored'!$G20),'LRMC - Spare Capacity Ignored'!$I20,0))</f>
        <v>40000</v>
      </c>
      <c r="CB21" s="180">
        <f>IF($D21=".","",IF(CB$12&gt;('LRMC - Spare Capacity Ignored'!$F20+'LRMC - Spare Capacity Ignored'!$G20),'LRMC - Spare Capacity Ignored'!$I20,0))</f>
        <v>40000</v>
      </c>
      <c r="CC21" s="180">
        <f>IF($D21=".","",IF(CC$12&gt;('LRMC - Spare Capacity Ignored'!$F20+'LRMC - Spare Capacity Ignored'!$G20),'LRMC - Spare Capacity Ignored'!$I20,0))</f>
        <v>40000</v>
      </c>
      <c r="CD21" s="180">
        <f>IF($D21=".","",IF(CD$12&gt;('LRMC - Spare Capacity Ignored'!$F20+'LRMC - Spare Capacity Ignored'!$G20),'LRMC - Spare Capacity Ignored'!$I20,0))</f>
        <v>40000</v>
      </c>
      <c r="CE21" s="180">
        <f>IF($D21=".","",IF(CE$12&gt;('LRMC - Spare Capacity Ignored'!$F20+'LRMC - Spare Capacity Ignored'!$G20),'LRMC - Spare Capacity Ignored'!$I20,0))</f>
        <v>40000</v>
      </c>
      <c r="CF21" s="180">
        <f>IF($D21=".","",IF(CF$12&gt;('LRMC - Spare Capacity Ignored'!$F20+'LRMC - Spare Capacity Ignored'!$G20),'LRMC - Spare Capacity Ignored'!$I20,0))</f>
        <v>40000</v>
      </c>
      <c r="CG21" s="180">
        <f>IF($D21=".","",IF(CG$12&gt;('LRMC - Spare Capacity Ignored'!$F20+'LRMC - Spare Capacity Ignored'!$G20),'LRMC - Spare Capacity Ignored'!$I20,0))</f>
        <v>40000</v>
      </c>
      <c r="CH21" s="180">
        <f>IF($D21=".","",IF(CH$12&gt;('LRMC - Spare Capacity Ignored'!$F20+'LRMC - Spare Capacity Ignored'!$G20),'LRMC - Spare Capacity Ignored'!$I20,0))</f>
        <v>40000</v>
      </c>
      <c r="CI21" s="180">
        <f>IF($D21=".","",IF(CI$12&gt;('LRMC - Spare Capacity Ignored'!$F20+'LRMC - Spare Capacity Ignored'!$G20),'LRMC - Spare Capacity Ignored'!$I20,0))</f>
        <v>40000</v>
      </c>
      <c r="CJ21" s="180">
        <f>IF($D21=".","",IF(CJ$12&gt;('LRMC - Spare Capacity Ignored'!$F20+'LRMC - Spare Capacity Ignored'!$G20),'LRMC - Spare Capacity Ignored'!$I20,0))</f>
        <v>40000</v>
      </c>
      <c r="CK21" s="180">
        <f>IF($D21=".","",IF(CK$12&gt;('LRMC - Spare Capacity Ignored'!$F20+'LRMC - Spare Capacity Ignored'!$G20),'LRMC - Spare Capacity Ignored'!$I20,0))</f>
        <v>40000</v>
      </c>
      <c r="CL21" s="180">
        <f>IF($D21=".","",IF(CL$12&gt;('LRMC - Spare Capacity Ignored'!$F20+'LRMC - Spare Capacity Ignored'!$G20),'LRMC - Spare Capacity Ignored'!$I20,0))</f>
        <v>40000</v>
      </c>
      <c r="CM21" s="180">
        <f>IF($D21=".","",IF(CM$12&gt;('LRMC - Spare Capacity Ignored'!$F20+'LRMC - Spare Capacity Ignored'!$G20),'LRMC - Spare Capacity Ignored'!$I20,0))</f>
        <v>40000</v>
      </c>
      <c r="CN21" s="180">
        <f>IF($D21=".","",IF(CN$12&gt;('LRMC - Spare Capacity Ignored'!$F20+'LRMC - Spare Capacity Ignored'!$G20),'LRMC - Spare Capacity Ignored'!$I20,0))</f>
        <v>40000</v>
      </c>
      <c r="CO21" s="180">
        <f>IF($D21=".","",IF(CO$12&gt;('LRMC - Spare Capacity Ignored'!$F20+'LRMC - Spare Capacity Ignored'!$G20),'LRMC - Spare Capacity Ignored'!$I20,0))</f>
        <v>40000</v>
      </c>
      <c r="CP21" s="180">
        <f>IF($D21=".","",IF(CP$12&gt;('LRMC - Spare Capacity Ignored'!$F20+'LRMC - Spare Capacity Ignored'!$G20),'LRMC - Spare Capacity Ignored'!$I20,0))</f>
        <v>40000</v>
      </c>
      <c r="CQ21" s="180">
        <f>IF($D21=".","",IF(CQ$12&gt;('LRMC - Spare Capacity Ignored'!$F20+'LRMC - Spare Capacity Ignored'!$G20),'LRMC - Spare Capacity Ignored'!$I20,0))</f>
        <v>40000</v>
      </c>
      <c r="CR21" s="180">
        <f>IF($D21=".","",IF(CR$12&gt;('LRMC - Spare Capacity Ignored'!$F20+'LRMC - Spare Capacity Ignored'!$G20),'LRMC - Spare Capacity Ignored'!$I20,0))</f>
        <v>40000</v>
      </c>
      <c r="CS21" s="180">
        <f>IF($D21=".","",IF(CS$12&gt;('LRMC - Spare Capacity Ignored'!$F20+'LRMC - Spare Capacity Ignored'!$G20),'LRMC - Spare Capacity Ignored'!$I20,0))</f>
        <v>40000</v>
      </c>
      <c r="CT21" s="180">
        <f>IF($D21=".","",IF(CT$12&gt;('LRMC - Spare Capacity Ignored'!$F20+'LRMC - Spare Capacity Ignored'!$G20),'LRMC - Spare Capacity Ignored'!$I20,0))</f>
        <v>40000</v>
      </c>
      <c r="CU21" s="180">
        <f>IF($D21=".","",IF(CU$12&gt;('LRMC - Spare Capacity Ignored'!$F20+'LRMC - Spare Capacity Ignored'!$G20),'LRMC - Spare Capacity Ignored'!$I20,0))</f>
        <v>40000</v>
      </c>
      <c r="CV21" s="180">
        <f>IF($D21=".","",IF(CV$12&gt;('LRMC - Spare Capacity Ignored'!$F20+'LRMC - Spare Capacity Ignored'!$G20),'LRMC - Spare Capacity Ignored'!$I20,0))</f>
        <v>40000</v>
      </c>
      <c r="CW21" s="180">
        <f>IF($D21=".","",IF(CW$12&gt;('LRMC - Spare Capacity Ignored'!$F20+'LRMC - Spare Capacity Ignored'!$G20),'LRMC - Spare Capacity Ignored'!$I20,0))</f>
        <v>40000</v>
      </c>
      <c r="CX21" s="180">
        <f>IF($D21=".","",IF(CX$12&gt;('LRMC - Spare Capacity Ignored'!$F20+'LRMC - Spare Capacity Ignored'!$G20),'LRMC - Spare Capacity Ignored'!$I20,0))</f>
        <v>40000</v>
      </c>
      <c r="CY21" s="180">
        <f>IF($D21=".","",IF(CY$12&gt;('LRMC - Spare Capacity Ignored'!$F20+'LRMC - Spare Capacity Ignored'!$G20),'LRMC - Spare Capacity Ignored'!$I20,0))</f>
        <v>40000</v>
      </c>
      <c r="CZ21" s="180">
        <f>IF($D21=".","",IF(CZ$12&gt;('LRMC - Spare Capacity Ignored'!$F20+'LRMC - Spare Capacity Ignored'!$G20),'LRMC - Spare Capacity Ignored'!$I20,0))</f>
        <v>40000</v>
      </c>
      <c r="DA21" s="180">
        <f>IF($D21=".","",IF(DA$12&gt;('LRMC - Spare Capacity Ignored'!$F20+'LRMC - Spare Capacity Ignored'!$G20),'LRMC - Spare Capacity Ignored'!$I20,0))</f>
        <v>40000</v>
      </c>
      <c r="DB21" s="177"/>
    </row>
    <row r="22" spans="3:106" x14ac:dyDescent="0.25">
      <c r="C22" s="183">
        <f>Inputs!C42</f>
        <v>5</v>
      </c>
      <c r="D22" s="120" t="str">
        <f>IF(Inputs!D42="",".",Inputs!D42)</f>
        <v>augmentation 3</v>
      </c>
      <c r="E22" s="182"/>
      <c r="F22" s="180">
        <f>IF($D22=".","",IF(F$12&gt;('LRMC - Spare Capacity Ignored'!$F21+'LRMC - Spare Capacity Ignored'!$G21),'LRMC - Spare Capacity Ignored'!$I21,0))</f>
        <v>0</v>
      </c>
      <c r="G22" s="180">
        <f>IF($D22=".","",IF(G$12&gt;('LRMC - Spare Capacity Ignored'!$F21+'LRMC - Spare Capacity Ignored'!$G21),'LRMC - Spare Capacity Ignored'!$I21,0))</f>
        <v>0</v>
      </c>
      <c r="H22" s="180">
        <f>IF($D22=".","",IF(H$12&gt;('LRMC - Spare Capacity Ignored'!$F21+'LRMC - Spare Capacity Ignored'!$G21),'LRMC - Spare Capacity Ignored'!$I21,0))</f>
        <v>0</v>
      </c>
      <c r="I22" s="180">
        <f>IF($D22=".","",IF(I$12&gt;('LRMC - Spare Capacity Ignored'!$F21+'LRMC - Spare Capacity Ignored'!$G21),'LRMC - Spare Capacity Ignored'!$I21,0))</f>
        <v>0</v>
      </c>
      <c r="J22" s="180">
        <f>IF($D22=".","",IF(J$12&gt;('LRMC - Spare Capacity Ignored'!$F21+'LRMC - Spare Capacity Ignored'!$G21),'LRMC - Spare Capacity Ignored'!$I21,0))</f>
        <v>0</v>
      </c>
      <c r="K22" s="180">
        <f>IF($D22=".","",IF(K$12&gt;('LRMC - Spare Capacity Ignored'!$F21+'LRMC - Spare Capacity Ignored'!$G21),'LRMC - Spare Capacity Ignored'!$I21,0))</f>
        <v>0</v>
      </c>
      <c r="L22" s="180">
        <f>IF($D22=".","",IF(L$12&gt;('LRMC - Spare Capacity Ignored'!$F21+'LRMC - Spare Capacity Ignored'!$G21),'LRMC - Spare Capacity Ignored'!$I21,0))</f>
        <v>0</v>
      </c>
      <c r="M22" s="180">
        <f>IF($D22=".","",IF(M$12&gt;('LRMC - Spare Capacity Ignored'!$F21+'LRMC - Spare Capacity Ignored'!$G21),'LRMC - Spare Capacity Ignored'!$I21,0))</f>
        <v>0</v>
      </c>
      <c r="N22" s="180">
        <f>IF($D22=".","",IF(N$12&gt;('LRMC - Spare Capacity Ignored'!$F21+'LRMC - Spare Capacity Ignored'!$G21),'LRMC - Spare Capacity Ignored'!$I21,0))</f>
        <v>0</v>
      </c>
      <c r="O22" s="180">
        <f>IF($D22=".","",IF(O$12&gt;('LRMC - Spare Capacity Ignored'!$F21+'LRMC - Spare Capacity Ignored'!$G21),'LRMC - Spare Capacity Ignored'!$I21,0))</f>
        <v>0</v>
      </c>
      <c r="P22" s="180">
        <f>IF($D22=".","",IF(P$12&gt;('LRMC - Spare Capacity Ignored'!$F21+'LRMC - Spare Capacity Ignored'!$G21),'LRMC - Spare Capacity Ignored'!$I21,0))</f>
        <v>0</v>
      </c>
      <c r="Q22" s="180">
        <f>IF($D22=".","",IF(Q$12&gt;('LRMC - Spare Capacity Ignored'!$F21+'LRMC - Spare Capacity Ignored'!$G21),'LRMC - Spare Capacity Ignored'!$I21,0))</f>
        <v>0</v>
      </c>
      <c r="R22" s="180">
        <f>IF($D22=".","",IF(R$12&gt;('LRMC - Spare Capacity Ignored'!$F21+'LRMC - Spare Capacity Ignored'!$G21),'LRMC - Spare Capacity Ignored'!$I21,0))</f>
        <v>0</v>
      </c>
      <c r="S22" s="180">
        <f>IF($D22=".","",IF(S$12&gt;('LRMC - Spare Capacity Ignored'!$F21+'LRMC - Spare Capacity Ignored'!$G21),'LRMC - Spare Capacity Ignored'!$I21,0))</f>
        <v>0</v>
      </c>
      <c r="T22" s="180">
        <f>IF($D22=".","",IF(T$12&gt;('LRMC - Spare Capacity Ignored'!$F21+'LRMC - Spare Capacity Ignored'!$G21),'LRMC - Spare Capacity Ignored'!$I21,0))</f>
        <v>0</v>
      </c>
      <c r="U22" s="180">
        <f>IF($D22=".","",IF(U$12&gt;('LRMC - Spare Capacity Ignored'!$F21+'LRMC - Spare Capacity Ignored'!$G21),'LRMC - Spare Capacity Ignored'!$I21,0))</f>
        <v>0</v>
      </c>
      <c r="V22" s="180">
        <f>IF($D22=".","",IF(V$12&gt;('LRMC - Spare Capacity Ignored'!$F21+'LRMC - Spare Capacity Ignored'!$G21),'LRMC - Spare Capacity Ignored'!$I21,0))</f>
        <v>0</v>
      </c>
      <c r="W22" s="180">
        <f>IF($D22=".","",IF(W$12&gt;('LRMC - Spare Capacity Ignored'!$F21+'LRMC - Spare Capacity Ignored'!$G21),'LRMC - Spare Capacity Ignored'!$I21,0))</f>
        <v>0</v>
      </c>
      <c r="X22" s="180">
        <f>IF($D22=".","",IF(X$12&gt;('LRMC - Spare Capacity Ignored'!$F21+'LRMC - Spare Capacity Ignored'!$G21),'LRMC - Spare Capacity Ignored'!$I21,0))</f>
        <v>0</v>
      </c>
      <c r="Y22" s="180">
        <f>IF($D22=".","",IF(Y$12&gt;('LRMC - Spare Capacity Ignored'!$F21+'LRMC - Spare Capacity Ignored'!$G21),'LRMC - Spare Capacity Ignored'!$I21,0))</f>
        <v>0</v>
      </c>
      <c r="Z22" s="180">
        <f>IF($D22=".","",IF(Z$12&gt;('LRMC - Spare Capacity Ignored'!$F21+'LRMC - Spare Capacity Ignored'!$G21),'LRMC - Spare Capacity Ignored'!$I21,0))</f>
        <v>0</v>
      </c>
      <c r="AA22" s="180">
        <f>IF($D22=".","",IF(AA$12&gt;('LRMC - Spare Capacity Ignored'!$F21+'LRMC - Spare Capacity Ignored'!$G21),'LRMC - Spare Capacity Ignored'!$I21,0))</f>
        <v>0</v>
      </c>
      <c r="AB22" s="180">
        <f>IF($D22=".","",IF(AB$12&gt;('LRMC - Spare Capacity Ignored'!$F21+'LRMC - Spare Capacity Ignored'!$G21),'LRMC - Spare Capacity Ignored'!$I21,0))</f>
        <v>0</v>
      </c>
      <c r="AC22" s="180">
        <f>IF($D22=".","",IF(AC$12&gt;('LRMC - Spare Capacity Ignored'!$F21+'LRMC - Spare Capacity Ignored'!$G21),'LRMC - Spare Capacity Ignored'!$I21,0))</f>
        <v>0</v>
      </c>
      <c r="AD22" s="180">
        <f>IF($D22=".","",IF(AD$12&gt;('LRMC - Spare Capacity Ignored'!$F21+'LRMC - Spare Capacity Ignored'!$G21),'LRMC - Spare Capacity Ignored'!$I21,0))</f>
        <v>0</v>
      </c>
      <c r="AE22" s="180">
        <f>IF($D22=".","",IF(AE$12&gt;('LRMC - Spare Capacity Ignored'!$F21+'LRMC - Spare Capacity Ignored'!$G21),'LRMC - Spare Capacity Ignored'!$I21,0))</f>
        <v>0</v>
      </c>
      <c r="AF22" s="180">
        <f>IF($D22=".","",IF(AF$12&gt;('LRMC - Spare Capacity Ignored'!$F21+'LRMC - Spare Capacity Ignored'!$G21),'LRMC - Spare Capacity Ignored'!$I21,0))</f>
        <v>0</v>
      </c>
      <c r="AG22" s="180">
        <f>IF($D22=".","",IF(AG$12&gt;('LRMC - Spare Capacity Ignored'!$F21+'LRMC - Spare Capacity Ignored'!$G21),'LRMC - Spare Capacity Ignored'!$I21,0))</f>
        <v>0</v>
      </c>
      <c r="AH22" s="180">
        <f>IF($D22=".","",IF(AH$12&gt;('LRMC - Spare Capacity Ignored'!$F21+'LRMC - Spare Capacity Ignored'!$G21),'LRMC - Spare Capacity Ignored'!$I21,0))</f>
        <v>0</v>
      </c>
      <c r="AI22" s="180">
        <f>IF($D22=".","",IF(AI$12&gt;('LRMC - Spare Capacity Ignored'!$F21+'LRMC - Spare Capacity Ignored'!$G21),'LRMC - Spare Capacity Ignored'!$I21,0))</f>
        <v>0</v>
      </c>
      <c r="AJ22" s="180">
        <f>IF($D22=".","",IF(AJ$12&gt;('LRMC - Spare Capacity Ignored'!$F21+'LRMC - Spare Capacity Ignored'!$G21),'LRMC - Spare Capacity Ignored'!$I21,0))</f>
        <v>0</v>
      </c>
      <c r="AK22" s="180">
        <f>IF($D22=".","",IF(AK$12&gt;('LRMC - Spare Capacity Ignored'!$F21+'LRMC - Spare Capacity Ignored'!$G21),'LRMC - Spare Capacity Ignored'!$I21,0))</f>
        <v>0</v>
      </c>
      <c r="AL22" s="180">
        <f>IF($D22=".","",IF(AL$12&gt;('LRMC - Spare Capacity Ignored'!$F21+'LRMC - Spare Capacity Ignored'!$G21),'LRMC - Spare Capacity Ignored'!$I21,0))</f>
        <v>0</v>
      </c>
      <c r="AM22" s="180">
        <f>IF($D22=".","",IF(AM$12&gt;('LRMC - Spare Capacity Ignored'!$F21+'LRMC - Spare Capacity Ignored'!$G21),'LRMC - Spare Capacity Ignored'!$I21,0))</f>
        <v>0</v>
      </c>
      <c r="AN22" s="180">
        <f>IF($D22=".","",IF(AN$12&gt;('LRMC - Spare Capacity Ignored'!$F21+'LRMC - Spare Capacity Ignored'!$G21),'LRMC - Spare Capacity Ignored'!$I21,0))</f>
        <v>0</v>
      </c>
      <c r="AO22" s="180">
        <f>IF($D22=".","",IF(AO$12&gt;('LRMC - Spare Capacity Ignored'!$F21+'LRMC - Spare Capacity Ignored'!$G21),'LRMC - Spare Capacity Ignored'!$I21,0))</f>
        <v>0</v>
      </c>
      <c r="AP22" s="180">
        <f>IF($D22=".","",IF(AP$12&gt;('LRMC - Spare Capacity Ignored'!$F21+'LRMC - Spare Capacity Ignored'!$G21),'LRMC - Spare Capacity Ignored'!$I21,0))</f>
        <v>0</v>
      </c>
      <c r="AQ22" s="180">
        <f>IF($D22=".","",IF(AQ$12&gt;('LRMC - Spare Capacity Ignored'!$F21+'LRMC - Spare Capacity Ignored'!$G21),'LRMC - Spare Capacity Ignored'!$I21,0))</f>
        <v>0</v>
      </c>
      <c r="AR22" s="180">
        <f>IF($D22=".","",IF(AR$12&gt;('LRMC - Spare Capacity Ignored'!$F21+'LRMC - Spare Capacity Ignored'!$G21),'LRMC - Spare Capacity Ignored'!$I21,0))</f>
        <v>0</v>
      </c>
      <c r="AS22" s="180">
        <f>IF($D22=".","",IF(AS$12&gt;('LRMC - Spare Capacity Ignored'!$F21+'LRMC - Spare Capacity Ignored'!$G21),'LRMC - Spare Capacity Ignored'!$I21,0))</f>
        <v>0</v>
      </c>
      <c r="AT22" s="180">
        <f>IF($D22=".","",IF(AT$12&gt;('LRMC - Spare Capacity Ignored'!$F21+'LRMC - Spare Capacity Ignored'!$G21),'LRMC - Spare Capacity Ignored'!$I21,0))</f>
        <v>0</v>
      </c>
      <c r="AU22" s="180">
        <f>IF($D22=".","",IF(AU$12&gt;('LRMC - Spare Capacity Ignored'!$F21+'LRMC - Spare Capacity Ignored'!$G21),'LRMC - Spare Capacity Ignored'!$I21,0))</f>
        <v>0</v>
      </c>
      <c r="AV22" s="180">
        <f>IF($D22=".","",IF(AV$12&gt;('LRMC - Spare Capacity Ignored'!$F21+'LRMC - Spare Capacity Ignored'!$G21),'LRMC - Spare Capacity Ignored'!$I21,0))</f>
        <v>0</v>
      </c>
      <c r="AW22" s="180">
        <f>IF($D22=".","",IF(AW$12&gt;('LRMC - Spare Capacity Ignored'!$F21+'LRMC - Spare Capacity Ignored'!$G21),'LRMC - Spare Capacity Ignored'!$I21,0))</f>
        <v>0</v>
      </c>
      <c r="AX22" s="180">
        <f>IF($D22=".","",IF(AX$12&gt;('LRMC - Spare Capacity Ignored'!$F21+'LRMC - Spare Capacity Ignored'!$G21),'LRMC - Spare Capacity Ignored'!$I21,0))</f>
        <v>0</v>
      </c>
      <c r="AY22" s="180">
        <f>IF($D22=".","",IF(AY$12&gt;('LRMC - Spare Capacity Ignored'!$F21+'LRMC - Spare Capacity Ignored'!$G21),'LRMC - Spare Capacity Ignored'!$I21,0))</f>
        <v>0</v>
      </c>
      <c r="AZ22" s="180">
        <f>IF($D22=".","",IF(AZ$12&gt;('LRMC - Spare Capacity Ignored'!$F21+'LRMC - Spare Capacity Ignored'!$G21),'LRMC - Spare Capacity Ignored'!$I21,0))</f>
        <v>0</v>
      </c>
      <c r="BA22" s="180">
        <f>IF($D22=".","",IF(BA$12&gt;('LRMC - Spare Capacity Ignored'!$F21+'LRMC - Spare Capacity Ignored'!$G21),'LRMC - Spare Capacity Ignored'!$I21,0))</f>
        <v>0</v>
      </c>
      <c r="BB22" s="180">
        <f>IF($D22=".","",IF(BB$12&gt;('LRMC - Spare Capacity Ignored'!$F21+'LRMC - Spare Capacity Ignored'!$G21),'LRMC - Spare Capacity Ignored'!$I21,0))</f>
        <v>0</v>
      </c>
      <c r="BC22" s="180">
        <f>IF($D22=".","",IF(BC$12&gt;('LRMC - Spare Capacity Ignored'!$F21+'LRMC - Spare Capacity Ignored'!$G21),'LRMC - Spare Capacity Ignored'!$I21,0))</f>
        <v>0</v>
      </c>
      <c r="BD22" s="180">
        <f>IF($D22=".","",IF(BD$12&gt;('LRMC - Spare Capacity Ignored'!$F21+'LRMC - Spare Capacity Ignored'!$G21),'LRMC - Spare Capacity Ignored'!$I21,0))</f>
        <v>17000</v>
      </c>
      <c r="BE22" s="180">
        <f>IF($D22=".","",IF(BE$12&gt;('LRMC - Spare Capacity Ignored'!$F21+'LRMC - Spare Capacity Ignored'!$G21),'LRMC - Spare Capacity Ignored'!$I21,0))</f>
        <v>17000</v>
      </c>
      <c r="BF22" s="180">
        <f>IF($D22=".","",IF(BF$12&gt;('LRMC - Spare Capacity Ignored'!$F21+'LRMC - Spare Capacity Ignored'!$G21),'LRMC - Spare Capacity Ignored'!$I21,0))</f>
        <v>17000</v>
      </c>
      <c r="BG22" s="180">
        <f>IF($D22=".","",IF(BG$12&gt;('LRMC - Spare Capacity Ignored'!$F21+'LRMC - Spare Capacity Ignored'!$G21),'LRMC - Spare Capacity Ignored'!$I21,0))</f>
        <v>17000</v>
      </c>
      <c r="BH22" s="180">
        <f>IF($D22=".","",IF(BH$12&gt;('LRMC - Spare Capacity Ignored'!$F21+'LRMC - Spare Capacity Ignored'!$G21),'LRMC - Spare Capacity Ignored'!$I21,0))</f>
        <v>17000</v>
      </c>
      <c r="BI22" s="180">
        <f>IF($D22=".","",IF(BI$12&gt;('LRMC - Spare Capacity Ignored'!$F21+'LRMC - Spare Capacity Ignored'!$G21),'LRMC - Spare Capacity Ignored'!$I21,0))</f>
        <v>17000</v>
      </c>
      <c r="BJ22" s="180">
        <f>IF($D22=".","",IF(BJ$12&gt;('LRMC - Spare Capacity Ignored'!$F21+'LRMC - Spare Capacity Ignored'!$G21),'LRMC - Spare Capacity Ignored'!$I21,0))</f>
        <v>17000</v>
      </c>
      <c r="BK22" s="180">
        <f>IF($D22=".","",IF(BK$12&gt;('LRMC - Spare Capacity Ignored'!$F21+'LRMC - Spare Capacity Ignored'!$G21),'LRMC - Spare Capacity Ignored'!$I21,0))</f>
        <v>17000</v>
      </c>
      <c r="BL22" s="180">
        <f>IF($D22=".","",IF(BL$12&gt;('LRMC - Spare Capacity Ignored'!$F21+'LRMC - Spare Capacity Ignored'!$G21),'LRMC - Spare Capacity Ignored'!$I21,0))</f>
        <v>17000</v>
      </c>
      <c r="BM22" s="180">
        <f>IF($D22=".","",IF(BM$12&gt;('LRMC - Spare Capacity Ignored'!$F21+'LRMC - Spare Capacity Ignored'!$G21),'LRMC - Spare Capacity Ignored'!$I21,0))</f>
        <v>17000</v>
      </c>
      <c r="BN22" s="180">
        <f>IF($D22=".","",IF(BN$12&gt;('LRMC - Spare Capacity Ignored'!$F21+'LRMC - Spare Capacity Ignored'!$G21),'LRMC - Spare Capacity Ignored'!$I21,0))</f>
        <v>17000</v>
      </c>
      <c r="BO22" s="180">
        <f>IF($D22=".","",IF(BO$12&gt;('LRMC - Spare Capacity Ignored'!$F21+'LRMC - Spare Capacity Ignored'!$G21),'LRMC - Spare Capacity Ignored'!$I21,0))</f>
        <v>17000</v>
      </c>
      <c r="BP22" s="180">
        <f>IF($D22=".","",IF(BP$12&gt;('LRMC - Spare Capacity Ignored'!$F21+'LRMC - Spare Capacity Ignored'!$G21),'LRMC - Spare Capacity Ignored'!$I21,0))</f>
        <v>17000</v>
      </c>
      <c r="BQ22" s="180">
        <f>IF($D22=".","",IF(BQ$12&gt;('LRMC - Spare Capacity Ignored'!$F21+'LRMC - Spare Capacity Ignored'!$G21),'LRMC - Spare Capacity Ignored'!$I21,0))</f>
        <v>17000</v>
      </c>
      <c r="BR22" s="180">
        <f>IF($D22=".","",IF(BR$12&gt;('LRMC - Spare Capacity Ignored'!$F21+'LRMC - Spare Capacity Ignored'!$G21),'LRMC - Spare Capacity Ignored'!$I21,0))</f>
        <v>17000</v>
      </c>
      <c r="BS22" s="180">
        <f>IF($D22=".","",IF(BS$12&gt;('LRMC - Spare Capacity Ignored'!$F21+'LRMC - Spare Capacity Ignored'!$G21),'LRMC - Spare Capacity Ignored'!$I21,0))</f>
        <v>17000</v>
      </c>
      <c r="BT22" s="180">
        <f>IF($D22=".","",IF(BT$12&gt;('LRMC - Spare Capacity Ignored'!$F21+'LRMC - Spare Capacity Ignored'!$G21),'LRMC - Spare Capacity Ignored'!$I21,0))</f>
        <v>17000</v>
      </c>
      <c r="BU22" s="180">
        <f>IF($D22=".","",IF(BU$12&gt;('LRMC - Spare Capacity Ignored'!$F21+'LRMC - Spare Capacity Ignored'!$G21),'LRMC - Spare Capacity Ignored'!$I21,0))</f>
        <v>17000</v>
      </c>
      <c r="BV22" s="180">
        <f>IF($D22=".","",IF(BV$12&gt;('LRMC - Spare Capacity Ignored'!$F21+'LRMC - Spare Capacity Ignored'!$G21),'LRMC - Spare Capacity Ignored'!$I21,0))</f>
        <v>17000</v>
      </c>
      <c r="BW22" s="180">
        <f>IF($D22=".","",IF(BW$12&gt;('LRMC - Spare Capacity Ignored'!$F21+'LRMC - Spare Capacity Ignored'!$G21),'LRMC - Spare Capacity Ignored'!$I21,0))</f>
        <v>17000</v>
      </c>
      <c r="BX22" s="180">
        <f>IF($D22=".","",IF(BX$12&gt;('LRMC - Spare Capacity Ignored'!$F21+'LRMC - Spare Capacity Ignored'!$G21),'LRMC - Spare Capacity Ignored'!$I21,0))</f>
        <v>17000</v>
      </c>
      <c r="BY22" s="180">
        <f>IF($D22=".","",IF(BY$12&gt;('LRMC - Spare Capacity Ignored'!$F21+'LRMC - Spare Capacity Ignored'!$G21),'LRMC - Spare Capacity Ignored'!$I21,0))</f>
        <v>17000</v>
      </c>
      <c r="BZ22" s="180">
        <f>IF($D22=".","",IF(BZ$12&gt;('LRMC - Spare Capacity Ignored'!$F21+'LRMC - Spare Capacity Ignored'!$G21),'LRMC - Spare Capacity Ignored'!$I21,0))</f>
        <v>17000</v>
      </c>
      <c r="CA22" s="180">
        <f>IF($D22=".","",IF(CA$12&gt;('LRMC - Spare Capacity Ignored'!$F21+'LRMC - Spare Capacity Ignored'!$G21),'LRMC - Spare Capacity Ignored'!$I21,0))</f>
        <v>17000</v>
      </c>
      <c r="CB22" s="180">
        <f>IF($D22=".","",IF(CB$12&gt;('LRMC - Spare Capacity Ignored'!$F21+'LRMC - Spare Capacity Ignored'!$G21),'LRMC - Spare Capacity Ignored'!$I21,0))</f>
        <v>17000</v>
      </c>
      <c r="CC22" s="180">
        <f>IF($D22=".","",IF(CC$12&gt;('LRMC - Spare Capacity Ignored'!$F21+'LRMC - Spare Capacity Ignored'!$G21),'LRMC - Spare Capacity Ignored'!$I21,0))</f>
        <v>17000</v>
      </c>
      <c r="CD22" s="180">
        <f>IF($D22=".","",IF(CD$12&gt;('LRMC - Spare Capacity Ignored'!$F21+'LRMC - Spare Capacity Ignored'!$G21),'LRMC - Spare Capacity Ignored'!$I21,0))</f>
        <v>17000</v>
      </c>
      <c r="CE22" s="180">
        <f>IF($D22=".","",IF(CE$12&gt;('LRMC - Spare Capacity Ignored'!$F21+'LRMC - Spare Capacity Ignored'!$G21),'LRMC - Spare Capacity Ignored'!$I21,0))</f>
        <v>17000</v>
      </c>
      <c r="CF22" s="180">
        <f>IF($D22=".","",IF(CF$12&gt;('LRMC - Spare Capacity Ignored'!$F21+'LRMC - Spare Capacity Ignored'!$G21),'LRMC - Spare Capacity Ignored'!$I21,0))</f>
        <v>17000</v>
      </c>
      <c r="CG22" s="180">
        <f>IF($D22=".","",IF(CG$12&gt;('LRMC - Spare Capacity Ignored'!$F21+'LRMC - Spare Capacity Ignored'!$G21),'LRMC - Spare Capacity Ignored'!$I21,0))</f>
        <v>17000</v>
      </c>
      <c r="CH22" s="180">
        <f>IF($D22=".","",IF(CH$12&gt;('LRMC - Spare Capacity Ignored'!$F21+'LRMC - Spare Capacity Ignored'!$G21),'LRMC - Spare Capacity Ignored'!$I21,0))</f>
        <v>17000</v>
      </c>
      <c r="CI22" s="180">
        <f>IF($D22=".","",IF(CI$12&gt;('LRMC - Spare Capacity Ignored'!$F21+'LRMC - Spare Capacity Ignored'!$G21),'LRMC - Spare Capacity Ignored'!$I21,0))</f>
        <v>17000</v>
      </c>
      <c r="CJ22" s="180">
        <f>IF($D22=".","",IF(CJ$12&gt;('LRMC - Spare Capacity Ignored'!$F21+'LRMC - Spare Capacity Ignored'!$G21),'LRMC - Spare Capacity Ignored'!$I21,0))</f>
        <v>17000</v>
      </c>
      <c r="CK22" s="180">
        <f>IF($D22=".","",IF(CK$12&gt;('LRMC - Spare Capacity Ignored'!$F21+'LRMC - Spare Capacity Ignored'!$G21),'LRMC - Spare Capacity Ignored'!$I21,0))</f>
        <v>17000</v>
      </c>
      <c r="CL22" s="180">
        <f>IF($D22=".","",IF(CL$12&gt;('LRMC - Spare Capacity Ignored'!$F21+'LRMC - Spare Capacity Ignored'!$G21),'LRMC - Spare Capacity Ignored'!$I21,0))</f>
        <v>17000</v>
      </c>
      <c r="CM22" s="180">
        <f>IF($D22=".","",IF(CM$12&gt;('LRMC - Spare Capacity Ignored'!$F21+'LRMC - Spare Capacity Ignored'!$G21),'LRMC - Spare Capacity Ignored'!$I21,0))</f>
        <v>17000</v>
      </c>
      <c r="CN22" s="180">
        <f>IF($D22=".","",IF(CN$12&gt;('LRMC - Spare Capacity Ignored'!$F21+'LRMC - Spare Capacity Ignored'!$G21),'LRMC - Spare Capacity Ignored'!$I21,0))</f>
        <v>17000</v>
      </c>
      <c r="CO22" s="180">
        <f>IF($D22=".","",IF(CO$12&gt;('LRMC - Spare Capacity Ignored'!$F21+'LRMC - Spare Capacity Ignored'!$G21),'LRMC - Spare Capacity Ignored'!$I21,0))</f>
        <v>17000</v>
      </c>
      <c r="CP22" s="180">
        <f>IF($D22=".","",IF(CP$12&gt;('LRMC - Spare Capacity Ignored'!$F21+'LRMC - Spare Capacity Ignored'!$G21),'LRMC - Spare Capacity Ignored'!$I21,0))</f>
        <v>17000</v>
      </c>
      <c r="CQ22" s="180">
        <f>IF($D22=".","",IF(CQ$12&gt;('LRMC - Spare Capacity Ignored'!$F21+'LRMC - Spare Capacity Ignored'!$G21),'LRMC - Spare Capacity Ignored'!$I21,0))</f>
        <v>17000</v>
      </c>
      <c r="CR22" s="180">
        <f>IF($D22=".","",IF(CR$12&gt;('LRMC - Spare Capacity Ignored'!$F21+'LRMC - Spare Capacity Ignored'!$G21),'LRMC - Spare Capacity Ignored'!$I21,0))</f>
        <v>17000</v>
      </c>
      <c r="CS22" s="180">
        <f>IF($D22=".","",IF(CS$12&gt;('LRMC - Spare Capacity Ignored'!$F21+'LRMC - Spare Capacity Ignored'!$G21),'LRMC - Spare Capacity Ignored'!$I21,0))</f>
        <v>17000</v>
      </c>
      <c r="CT22" s="180">
        <f>IF($D22=".","",IF(CT$12&gt;('LRMC - Spare Capacity Ignored'!$F21+'LRMC - Spare Capacity Ignored'!$G21),'LRMC - Spare Capacity Ignored'!$I21,0))</f>
        <v>17000</v>
      </c>
      <c r="CU22" s="180">
        <f>IF($D22=".","",IF(CU$12&gt;('LRMC - Spare Capacity Ignored'!$F21+'LRMC - Spare Capacity Ignored'!$G21),'LRMC - Spare Capacity Ignored'!$I21,0))</f>
        <v>17000</v>
      </c>
      <c r="CV22" s="180">
        <f>IF($D22=".","",IF(CV$12&gt;('LRMC - Spare Capacity Ignored'!$F21+'LRMC - Spare Capacity Ignored'!$G21),'LRMC - Spare Capacity Ignored'!$I21,0))</f>
        <v>17000</v>
      </c>
      <c r="CW22" s="180">
        <f>IF($D22=".","",IF(CW$12&gt;('LRMC - Spare Capacity Ignored'!$F21+'LRMC - Spare Capacity Ignored'!$G21),'LRMC - Spare Capacity Ignored'!$I21,0))</f>
        <v>17000</v>
      </c>
      <c r="CX22" s="180">
        <f>IF($D22=".","",IF(CX$12&gt;('LRMC - Spare Capacity Ignored'!$F21+'LRMC - Spare Capacity Ignored'!$G21),'LRMC - Spare Capacity Ignored'!$I21,0))</f>
        <v>17000</v>
      </c>
      <c r="CY22" s="180">
        <f>IF($D22=".","",IF(CY$12&gt;('LRMC - Spare Capacity Ignored'!$F21+'LRMC - Spare Capacity Ignored'!$G21),'LRMC - Spare Capacity Ignored'!$I21,0))</f>
        <v>17000</v>
      </c>
      <c r="CZ22" s="180">
        <f>IF($D22=".","",IF(CZ$12&gt;('LRMC - Spare Capacity Ignored'!$F21+'LRMC - Spare Capacity Ignored'!$G21),'LRMC - Spare Capacity Ignored'!$I21,0))</f>
        <v>17000</v>
      </c>
      <c r="DA22" s="180">
        <f>IF($D22=".","",IF(DA$12&gt;('LRMC - Spare Capacity Ignored'!$F21+'LRMC - Spare Capacity Ignored'!$G21),'LRMC - Spare Capacity Ignored'!$I21,0))</f>
        <v>17000</v>
      </c>
      <c r="DB22" s="177"/>
    </row>
    <row r="23" spans="3:106" x14ac:dyDescent="0.25">
      <c r="C23" s="183">
        <f>Inputs!C43</f>
        <v>6</v>
      </c>
      <c r="D23" s="120" t="str">
        <f>IF(Inputs!D43="",".",Inputs!D43)</f>
        <v>augmentation 4</v>
      </c>
      <c r="E23" s="182"/>
      <c r="F23" s="180">
        <f>IF($D23=".","",IF(F$12&gt;('LRMC - Spare Capacity Ignored'!$F22+'LRMC - Spare Capacity Ignored'!$G22),'LRMC - Spare Capacity Ignored'!$I22,0))</f>
        <v>0</v>
      </c>
      <c r="G23" s="180">
        <f>IF($D23=".","",IF(G$12&gt;('LRMC - Spare Capacity Ignored'!$F22+'LRMC - Spare Capacity Ignored'!$G22),'LRMC - Spare Capacity Ignored'!$I22,0))</f>
        <v>0</v>
      </c>
      <c r="H23" s="180">
        <f>IF($D23=".","",IF(H$12&gt;('LRMC - Spare Capacity Ignored'!$F22+'LRMC - Spare Capacity Ignored'!$G22),'LRMC - Spare Capacity Ignored'!$I22,0))</f>
        <v>0</v>
      </c>
      <c r="I23" s="180">
        <f>IF($D23=".","",IF(I$12&gt;('LRMC - Spare Capacity Ignored'!$F22+'LRMC - Spare Capacity Ignored'!$G22),'LRMC - Spare Capacity Ignored'!$I22,0))</f>
        <v>0</v>
      </c>
      <c r="J23" s="180">
        <f>IF($D23=".","",IF(J$12&gt;('LRMC - Spare Capacity Ignored'!$F22+'LRMC - Spare Capacity Ignored'!$G22),'LRMC - Spare Capacity Ignored'!$I22,0))</f>
        <v>0</v>
      </c>
      <c r="K23" s="180">
        <f>IF($D23=".","",IF(K$12&gt;('LRMC - Spare Capacity Ignored'!$F22+'LRMC - Spare Capacity Ignored'!$G22),'LRMC - Spare Capacity Ignored'!$I22,0))</f>
        <v>0</v>
      </c>
      <c r="L23" s="180">
        <f>IF($D23=".","",IF(L$12&gt;('LRMC - Spare Capacity Ignored'!$F22+'LRMC - Spare Capacity Ignored'!$G22),'LRMC - Spare Capacity Ignored'!$I22,0))</f>
        <v>0</v>
      </c>
      <c r="M23" s="180">
        <f>IF($D23=".","",IF(M$12&gt;('LRMC - Spare Capacity Ignored'!$F22+'LRMC - Spare Capacity Ignored'!$G22),'LRMC - Spare Capacity Ignored'!$I22,0))</f>
        <v>0</v>
      </c>
      <c r="N23" s="180">
        <f>IF($D23=".","",IF(N$12&gt;('LRMC - Spare Capacity Ignored'!$F22+'LRMC - Spare Capacity Ignored'!$G22),'LRMC - Spare Capacity Ignored'!$I22,0))</f>
        <v>0</v>
      </c>
      <c r="O23" s="180">
        <f>IF($D23=".","",IF(O$12&gt;('LRMC - Spare Capacity Ignored'!$F22+'LRMC - Spare Capacity Ignored'!$G22),'LRMC - Spare Capacity Ignored'!$I22,0))</f>
        <v>0</v>
      </c>
      <c r="P23" s="180">
        <f>IF($D23=".","",IF(P$12&gt;('LRMC - Spare Capacity Ignored'!$F22+'LRMC - Spare Capacity Ignored'!$G22),'LRMC - Spare Capacity Ignored'!$I22,0))</f>
        <v>0</v>
      </c>
      <c r="Q23" s="180">
        <f>IF($D23=".","",IF(Q$12&gt;('LRMC - Spare Capacity Ignored'!$F22+'LRMC - Spare Capacity Ignored'!$G22),'LRMC - Spare Capacity Ignored'!$I22,0))</f>
        <v>0</v>
      </c>
      <c r="R23" s="180">
        <f>IF($D23=".","",IF(R$12&gt;('LRMC - Spare Capacity Ignored'!$F22+'LRMC - Spare Capacity Ignored'!$G22),'LRMC - Spare Capacity Ignored'!$I22,0))</f>
        <v>0</v>
      </c>
      <c r="S23" s="180">
        <f>IF($D23=".","",IF(S$12&gt;('LRMC - Spare Capacity Ignored'!$F22+'LRMC - Spare Capacity Ignored'!$G22),'LRMC - Spare Capacity Ignored'!$I22,0))</f>
        <v>0</v>
      </c>
      <c r="T23" s="180">
        <f>IF($D23=".","",IF(T$12&gt;('LRMC - Spare Capacity Ignored'!$F22+'LRMC - Spare Capacity Ignored'!$G22),'LRMC - Spare Capacity Ignored'!$I22,0))</f>
        <v>0</v>
      </c>
      <c r="U23" s="180">
        <f>IF($D23=".","",IF(U$12&gt;('LRMC - Spare Capacity Ignored'!$F22+'LRMC - Spare Capacity Ignored'!$G22),'LRMC - Spare Capacity Ignored'!$I22,0))</f>
        <v>0</v>
      </c>
      <c r="V23" s="180">
        <f>IF($D23=".","",IF(V$12&gt;('LRMC - Spare Capacity Ignored'!$F22+'LRMC - Spare Capacity Ignored'!$G22),'LRMC - Spare Capacity Ignored'!$I22,0))</f>
        <v>0</v>
      </c>
      <c r="W23" s="180">
        <f>IF($D23=".","",IF(W$12&gt;('LRMC - Spare Capacity Ignored'!$F22+'LRMC - Spare Capacity Ignored'!$G22),'LRMC - Spare Capacity Ignored'!$I22,0))</f>
        <v>0</v>
      </c>
      <c r="X23" s="180">
        <f>IF($D23=".","",IF(X$12&gt;('LRMC - Spare Capacity Ignored'!$F22+'LRMC - Spare Capacity Ignored'!$G22),'LRMC - Spare Capacity Ignored'!$I22,0))</f>
        <v>0</v>
      </c>
      <c r="Y23" s="180">
        <f>IF($D23=".","",IF(Y$12&gt;('LRMC - Spare Capacity Ignored'!$F22+'LRMC - Spare Capacity Ignored'!$G22),'LRMC - Spare Capacity Ignored'!$I22,0))</f>
        <v>0</v>
      </c>
      <c r="Z23" s="180">
        <f>IF($D23=".","",IF(Z$12&gt;('LRMC - Spare Capacity Ignored'!$F22+'LRMC - Spare Capacity Ignored'!$G22),'LRMC - Spare Capacity Ignored'!$I22,0))</f>
        <v>0</v>
      </c>
      <c r="AA23" s="180">
        <f>IF($D23=".","",IF(AA$12&gt;('LRMC - Spare Capacity Ignored'!$F22+'LRMC - Spare Capacity Ignored'!$G22),'LRMC - Spare Capacity Ignored'!$I22,0))</f>
        <v>0</v>
      </c>
      <c r="AB23" s="180">
        <f>IF($D23=".","",IF(AB$12&gt;('LRMC - Spare Capacity Ignored'!$F22+'LRMC - Spare Capacity Ignored'!$G22),'LRMC - Spare Capacity Ignored'!$I22,0))</f>
        <v>0</v>
      </c>
      <c r="AC23" s="180">
        <f>IF($D23=".","",IF(AC$12&gt;('LRMC - Spare Capacity Ignored'!$F22+'LRMC - Spare Capacity Ignored'!$G22),'LRMC - Spare Capacity Ignored'!$I22,0))</f>
        <v>0</v>
      </c>
      <c r="AD23" s="180">
        <f>IF($D23=".","",IF(AD$12&gt;('LRMC - Spare Capacity Ignored'!$F22+'LRMC - Spare Capacity Ignored'!$G22),'LRMC - Spare Capacity Ignored'!$I22,0))</f>
        <v>0</v>
      </c>
      <c r="AE23" s="180">
        <f>IF($D23=".","",IF(AE$12&gt;('LRMC - Spare Capacity Ignored'!$F22+'LRMC - Spare Capacity Ignored'!$G22),'LRMC - Spare Capacity Ignored'!$I22,0))</f>
        <v>0</v>
      </c>
      <c r="AF23" s="180">
        <f>IF($D23=".","",IF(AF$12&gt;('LRMC - Spare Capacity Ignored'!$F22+'LRMC - Spare Capacity Ignored'!$G22),'LRMC - Spare Capacity Ignored'!$I22,0))</f>
        <v>0</v>
      </c>
      <c r="AG23" s="180">
        <f>IF($D23=".","",IF(AG$12&gt;('LRMC - Spare Capacity Ignored'!$F22+'LRMC - Spare Capacity Ignored'!$G22),'LRMC - Spare Capacity Ignored'!$I22,0))</f>
        <v>0</v>
      </c>
      <c r="AH23" s="180">
        <f>IF($D23=".","",IF(AH$12&gt;('LRMC - Spare Capacity Ignored'!$F22+'LRMC - Spare Capacity Ignored'!$G22),'LRMC - Spare Capacity Ignored'!$I22,0))</f>
        <v>0</v>
      </c>
      <c r="AI23" s="180">
        <f>IF($D23=".","",IF(AI$12&gt;('LRMC - Spare Capacity Ignored'!$F22+'LRMC - Spare Capacity Ignored'!$G22),'LRMC - Spare Capacity Ignored'!$I22,0))</f>
        <v>0</v>
      </c>
      <c r="AJ23" s="180">
        <f>IF($D23=".","",IF(AJ$12&gt;('LRMC - Spare Capacity Ignored'!$F22+'LRMC - Spare Capacity Ignored'!$G22),'LRMC - Spare Capacity Ignored'!$I22,0))</f>
        <v>0</v>
      </c>
      <c r="AK23" s="180">
        <f>IF($D23=".","",IF(AK$12&gt;('LRMC - Spare Capacity Ignored'!$F22+'LRMC - Spare Capacity Ignored'!$G22),'LRMC - Spare Capacity Ignored'!$I22,0))</f>
        <v>0</v>
      </c>
      <c r="AL23" s="180">
        <f>IF($D23=".","",IF(AL$12&gt;('LRMC - Spare Capacity Ignored'!$F22+'LRMC - Spare Capacity Ignored'!$G22),'LRMC - Spare Capacity Ignored'!$I22,0))</f>
        <v>0</v>
      </c>
      <c r="AM23" s="180">
        <f>IF($D23=".","",IF(AM$12&gt;('LRMC - Spare Capacity Ignored'!$F22+'LRMC - Spare Capacity Ignored'!$G22),'LRMC - Spare Capacity Ignored'!$I22,0))</f>
        <v>0</v>
      </c>
      <c r="AN23" s="180">
        <f>IF($D23=".","",IF(AN$12&gt;('LRMC - Spare Capacity Ignored'!$F22+'LRMC - Spare Capacity Ignored'!$G22),'LRMC - Spare Capacity Ignored'!$I22,0))</f>
        <v>0</v>
      </c>
      <c r="AO23" s="180">
        <f>IF($D23=".","",IF(AO$12&gt;('LRMC - Spare Capacity Ignored'!$F22+'LRMC - Spare Capacity Ignored'!$G22),'LRMC - Spare Capacity Ignored'!$I22,0))</f>
        <v>0</v>
      </c>
      <c r="AP23" s="180">
        <f>IF($D23=".","",IF(AP$12&gt;('LRMC - Spare Capacity Ignored'!$F22+'LRMC - Spare Capacity Ignored'!$G22),'LRMC - Spare Capacity Ignored'!$I22,0))</f>
        <v>0</v>
      </c>
      <c r="AQ23" s="180">
        <f>IF($D23=".","",IF(AQ$12&gt;('LRMC - Spare Capacity Ignored'!$F22+'LRMC - Spare Capacity Ignored'!$G22),'LRMC - Spare Capacity Ignored'!$I22,0))</f>
        <v>0</v>
      </c>
      <c r="AR23" s="180">
        <f>IF($D23=".","",IF(AR$12&gt;('LRMC - Spare Capacity Ignored'!$F22+'LRMC - Spare Capacity Ignored'!$G22),'LRMC - Spare Capacity Ignored'!$I22,0))</f>
        <v>0</v>
      </c>
      <c r="AS23" s="180">
        <f>IF($D23=".","",IF(AS$12&gt;('LRMC - Spare Capacity Ignored'!$F22+'LRMC - Spare Capacity Ignored'!$G22),'LRMC - Spare Capacity Ignored'!$I22,0))</f>
        <v>0</v>
      </c>
      <c r="AT23" s="180">
        <f>IF($D23=".","",IF(AT$12&gt;('LRMC - Spare Capacity Ignored'!$F22+'LRMC - Spare Capacity Ignored'!$G22),'LRMC - Spare Capacity Ignored'!$I22,0))</f>
        <v>0</v>
      </c>
      <c r="AU23" s="180">
        <f>IF($D23=".","",IF(AU$12&gt;('LRMC - Spare Capacity Ignored'!$F22+'LRMC - Spare Capacity Ignored'!$G22),'LRMC - Spare Capacity Ignored'!$I22,0))</f>
        <v>0</v>
      </c>
      <c r="AV23" s="180">
        <f>IF($D23=".","",IF(AV$12&gt;('LRMC - Spare Capacity Ignored'!$F22+'LRMC - Spare Capacity Ignored'!$G22),'LRMC - Spare Capacity Ignored'!$I22,0))</f>
        <v>0</v>
      </c>
      <c r="AW23" s="180">
        <f>IF($D23=".","",IF(AW$12&gt;('LRMC - Spare Capacity Ignored'!$F22+'LRMC - Spare Capacity Ignored'!$G22),'LRMC - Spare Capacity Ignored'!$I22,0))</f>
        <v>0</v>
      </c>
      <c r="AX23" s="180">
        <f>IF($D23=".","",IF(AX$12&gt;('LRMC - Spare Capacity Ignored'!$F22+'LRMC - Spare Capacity Ignored'!$G22),'LRMC - Spare Capacity Ignored'!$I22,0))</f>
        <v>0</v>
      </c>
      <c r="AY23" s="180">
        <f>IF($D23=".","",IF(AY$12&gt;('LRMC - Spare Capacity Ignored'!$F22+'LRMC - Spare Capacity Ignored'!$G22),'LRMC - Spare Capacity Ignored'!$I22,0))</f>
        <v>0</v>
      </c>
      <c r="AZ23" s="180">
        <f>IF($D23=".","",IF(AZ$12&gt;('LRMC - Spare Capacity Ignored'!$F22+'LRMC - Spare Capacity Ignored'!$G22),'LRMC - Spare Capacity Ignored'!$I22,0))</f>
        <v>0</v>
      </c>
      <c r="BA23" s="180">
        <f>IF($D23=".","",IF(BA$12&gt;('LRMC - Spare Capacity Ignored'!$F22+'LRMC - Spare Capacity Ignored'!$G22),'LRMC - Spare Capacity Ignored'!$I22,0))</f>
        <v>0</v>
      </c>
      <c r="BB23" s="180">
        <f>IF($D23=".","",IF(BB$12&gt;('LRMC - Spare Capacity Ignored'!$F22+'LRMC - Spare Capacity Ignored'!$G22),'LRMC - Spare Capacity Ignored'!$I22,0))</f>
        <v>0</v>
      </c>
      <c r="BC23" s="180">
        <f>IF($D23=".","",IF(BC$12&gt;('LRMC - Spare Capacity Ignored'!$F22+'LRMC - Spare Capacity Ignored'!$G22),'LRMC - Spare Capacity Ignored'!$I22,0))</f>
        <v>0</v>
      </c>
      <c r="BD23" s="180">
        <f>IF($D23=".","",IF(BD$12&gt;('LRMC - Spare Capacity Ignored'!$F22+'LRMC - Spare Capacity Ignored'!$G22),'LRMC - Spare Capacity Ignored'!$I22,0))</f>
        <v>0</v>
      </c>
      <c r="BE23" s="180">
        <f>IF($D23=".","",IF(BE$12&gt;('LRMC - Spare Capacity Ignored'!$F22+'LRMC - Spare Capacity Ignored'!$G22),'LRMC - Spare Capacity Ignored'!$I22,0))</f>
        <v>0</v>
      </c>
      <c r="BF23" s="180">
        <f>IF($D23=".","",IF(BF$12&gt;('LRMC - Spare Capacity Ignored'!$F22+'LRMC - Spare Capacity Ignored'!$G22),'LRMC - Spare Capacity Ignored'!$I22,0))</f>
        <v>0</v>
      </c>
      <c r="BG23" s="180">
        <f>IF($D23=".","",IF(BG$12&gt;('LRMC - Spare Capacity Ignored'!$F22+'LRMC - Spare Capacity Ignored'!$G22),'LRMC - Spare Capacity Ignored'!$I22,0))</f>
        <v>0</v>
      </c>
      <c r="BH23" s="180">
        <f>IF($D23=".","",IF(BH$12&gt;('LRMC - Spare Capacity Ignored'!$F22+'LRMC - Spare Capacity Ignored'!$G22),'LRMC - Spare Capacity Ignored'!$I22,0))</f>
        <v>32000</v>
      </c>
      <c r="BI23" s="180">
        <f>IF($D23=".","",IF(BI$12&gt;('LRMC - Spare Capacity Ignored'!$F22+'LRMC - Spare Capacity Ignored'!$G22),'LRMC - Spare Capacity Ignored'!$I22,0))</f>
        <v>32000</v>
      </c>
      <c r="BJ23" s="180">
        <f>IF($D23=".","",IF(BJ$12&gt;('LRMC - Spare Capacity Ignored'!$F22+'LRMC - Spare Capacity Ignored'!$G22),'LRMC - Spare Capacity Ignored'!$I22,0))</f>
        <v>32000</v>
      </c>
      <c r="BK23" s="180">
        <f>IF($D23=".","",IF(BK$12&gt;('LRMC - Spare Capacity Ignored'!$F22+'LRMC - Spare Capacity Ignored'!$G22),'LRMC - Spare Capacity Ignored'!$I22,0))</f>
        <v>32000</v>
      </c>
      <c r="BL23" s="180">
        <f>IF($D23=".","",IF(BL$12&gt;('LRMC - Spare Capacity Ignored'!$F22+'LRMC - Spare Capacity Ignored'!$G22),'LRMC - Spare Capacity Ignored'!$I22,0))</f>
        <v>32000</v>
      </c>
      <c r="BM23" s="180">
        <f>IF($D23=".","",IF(BM$12&gt;('LRMC - Spare Capacity Ignored'!$F22+'LRMC - Spare Capacity Ignored'!$G22),'LRMC - Spare Capacity Ignored'!$I22,0))</f>
        <v>32000</v>
      </c>
      <c r="BN23" s="180">
        <f>IF($D23=".","",IF(BN$12&gt;('LRMC - Spare Capacity Ignored'!$F22+'LRMC - Spare Capacity Ignored'!$G22),'LRMC - Spare Capacity Ignored'!$I22,0))</f>
        <v>32000</v>
      </c>
      <c r="BO23" s="180">
        <f>IF($D23=".","",IF(BO$12&gt;('LRMC - Spare Capacity Ignored'!$F22+'LRMC - Spare Capacity Ignored'!$G22),'LRMC - Spare Capacity Ignored'!$I22,0))</f>
        <v>32000</v>
      </c>
      <c r="BP23" s="180">
        <f>IF($D23=".","",IF(BP$12&gt;('LRMC - Spare Capacity Ignored'!$F22+'LRMC - Spare Capacity Ignored'!$G22),'LRMC - Spare Capacity Ignored'!$I22,0))</f>
        <v>32000</v>
      </c>
      <c r="BQ23" s="180">
        <f>IF($D23=".","",IF(BQ$12&gt;('LRMC - Spare Capacity Ignored'!$F22+'LRMC - Spare Capacity Ignored'!$G22),'LRMC - Spare Capacity Ignored'!$I22,0))</f>
        <v>32000</v>
      </c>
      <c r="BR23" s="180">
        <f>IF($D23=".","",IF(BR$12&gt;('LRMC - Spare Capacity Ignored'!$F22+'LRMC - Spare Capacity Ignored'!$G22),'LRMC - Spare Capacity Ignored'!$I22,0))</f>
        <v>32000</v>
      </c>
      <c r="BS23" s="180">
        <f>IF($D23=".","",IF(BS$12&gt;('LRMC - Spare Capacity Ignored'!$F22+'LRMC - Spare Capacity Ignored'!$G22),'LRMC - Spare Capacity Ignored'!$I22,0))</f>
        <v>32000</v>
      </c>
      <c r="BT23" s="180">
        <f>IF($D23=".","",IF(BT$12&gt;('LRMC - Spare Capacity Ignored'!$F22+'LRMC - Spare Capacity Ignored'!$G22),'LRMC - Spare Capacity Ignored'!$I22,0))</f>
        <v>32000</v>
      </c>
      <c r="BU23" s="180">
        <f>IF($D23=".","",IF(BU$12&gt;('LRMC - Spare Capacity Ignored'!$F22+'LRMC - Spare Capacity Ignored'!$G22),'LRMC - Spare Capacity Ignored'!$I22,0))</f>
        <v>32000</v>
      </c>
      <c r="BV23" s="180">
        <f>IF($D23=".","",IF(BV$12&gt;('LRMC - Spare Capacity Ignored'!$F22+'LRMC - Spare Capacity Ignored'!$G22),'LRMC - Spare Capacity Ignored'!$I22,0))</f>
        <v>32000</v>
      </c>
      <c r="BW23" s="180">
        <f>IF($D23=".","",IF(BW$12&gt;('LRMC - Spare Capacity Ignored'!$F22+'LRMC - Spare Capacity Ignored'!$G22),'LRMC - Spare Capacity Ignored'!$I22,0))</f>
        <v>32000</v>
      </c>
      <c r="BX23" s="180">
        <f>IF($D23=".","",IF(BX$12&gt;('LRMC - Spare Capacity Ignored'!$F22+'LRMC - Spare Capacity Ignored'!$G22),'LRMC - Spare Capacity Ignored'!$I22,0))</f>
        <v>32000</v>
      </c>
      <c r="BY23" s="180">
        <f>IF($D23=".","",IF(BY$12&gt;('LRMC - Spare Capacity Ignored'!$F22+'LRMC - Spare Capacity Ignored'!$G22),'LRMC - Spare Capacity Ignored'!$I22,0))</f>
        <v>32000</v>
      </c>
      <c r="BZ23" s="180">
        <f>IF($D23=".","",IF(BZ$12&gt;('LRMC - Spare Capacity Ignored'!$F22+'LRMC - Spare Capacity Ignored'!$G22),'LRMC - Spare Capacity Ignored'!$I22,0))</f>
        <v>32000</v>
      </c>
      <c r="CA23" s="180">
        <f>IF($D23=".","",IF(CA$12&gt;('LRMC - Spare Capacity Ignored'!$F22+'LRMC - Spare Capacity Ignored'!$G22),'LRMC - Spare Capacity Ignored'!$I22,0))</f>
        <v>32000</v>
      </c>
      <c r="CB23" s="180">
        <f>IF($D23=".","",IF(CB$12&gt;('LRMC - Spare Capacity Ignored'!$F22+'LRMC - Spare Capacity Ignored'!$G22),'LRMC - Spare Capacity Ignored'!$I22,0))</f>
        <v>32000</v>
      </c>
      <c r="CC23" s="180">
        <f>IF($D23=".","",IF(CC$12&gt;('LRMC - Spare Capacity Ignored'!$F22+'LRMC - Spare Capacity Ignored'!$G22),'LRMC - Spare Capacity Ignored'!$I22,0))</f>
        <v>32000</v>
      </c>
      <c r="CD23" s="180">
        <f>IF($D23=".","",IF(CD$12&gt;('LRMC - Spare Capacity Ignored'!$F22+'LRMC - Spare Capacity Ignored'!$G22),'LRMC - Spare Capacity Ignored'!$I22,0))</f>
        <v>32000</v>
      </c>
      <c r="CE23" s="180">
        <f>IF($D23=".","",IF(CE$12&gt;('LRMC - Spare Capacity Ignored'!$F22+'LRMC - Spare Capacity Ignored'!$G22),'LRMC - Spare Capacity Ignored'!$I22,0))</f>
        <v>32000</v>
      </c>
      <c r="CF23" s="180">
        <f>IF($D23=".","",IF(CF$12&gt;('LRMC - Spare Capacity Ignored'!$F22+'LRMC - Spare Capacity Ignored'!$G22),'LRMC - Spare Capacity Ignored'!$I22,0))</f>
        <v>32000</v>
      </c>
      <c r="CG23" s="180">
        <f>IF($D23=".","",IF(CG$12&gt;('LRMC - Spare Capacity Ignored'!$F22+'LRMC - Spare Capacity Ignored'!$G22),'LRMC - Spare Capacity Ignored'!$I22,0))</f>
        <v>32000</v>
      </c>
      <c r="CH23" s="180">
        <f>IF($D23=".","",IF(CH$12&gt;('LRMC - Spare Capacity Ignored'!$F22+'LRMC - Spare Capacity Ignored'!$G22),'LRMC - Spare Capacity Ignored'!$I22,0))</f>
        <v>32000</v>
      </c>
      <c r="CI23" s="180">
        <f>IF($D23=".","",IF(CI$12&gt;('LRMC - Spare Capacity Ignored'!$F22+'LRMC - Spare Capacity Ignored'!$G22),'LRMC - Spare Capacity Ignored'!$I22,0))</f>
        <v>32000</v>
      </c>
      <c r="CJ23" s="180">
        <f>IF($D23=".","",IF(CJ$12&gt;('LRMC - Spare Capacity Ignored'!$F22+'LRMC - Spare Capacity Ignored'!$G22),'LRMC - Spare Capacity Ignored'!$I22,0))</f>
        <v>32000</v>
      </c>
      <c r="CK23" s="180">
        <f>IF($D23=".","",IF(CK$12&gt;('LRMC - Spare Capacity Ignored'!$F22+'LRMC - Spare Capacity Ignored'!$G22),'LRMC - Spare Capacity Ignored'!$I22,0))</f>
        <v>32000</v>
      </c>
      <c r="CL23" s="180">
        <f>IF($D23=".","",IF(CL$12&gt;('LRMC - Spare Capacity Ignored'!$F22+'LRMC - Spare Capacity Ignored'!$G22),'LRMC - Spare Capacity Ignored'!$I22,0))</f>
        <v>32000</v>
      </c>
      <c r="CM23" s="180">
        <f>IF($D23=".","",IF(CM$12&gt;('LRMC - Spare Capacity Ignored'!$F22+'LRMC - Spare Capacity Ignored'!$G22),'LRMC - Spare Capacity Ignored'!$I22,0))</f>
        <v>32000</v>
      </c>
      <c r="CN23" s="180">
        <f>IF($D23=".","",IF(CN$12&gt;('LRMC - Spare Capacity Ignored'!$F22+'LRMC - Spare Capacity Ignored'!$G22),'LRMC - Spare Capacity Ignored'!$I22,0))</f>
        <v>32000</v>
      </c>
      <c r="CO23" s="180">
        <f>IF($D23=".","",IF(CO$12&gt;('LRMC - Spare Capacity Ignored'!$F22+'LRMC - Spare Capacity Ignored'!$G22),'LRMC - Spare Capacity Ignored'!$I22,0))</f>
        <v>32000</v>
      </c>
      <c r="CP23" s="180">
        <f>IF($D23=".","",IF(CP$12&gt;('LRMC - Spare Capacity Ignored'!$F22+'LRMC - Spare Capacity Ignored'!$G22),'LRMC - Spare Capacity Ignored'!$I22,0))</f>
        <v>32000</v>
      </c>
      <c r="CQ23" s="180">
        <f>IF($D23=".","",IF(CQ$12&gt;('LRMC - Spare Capacity Ignored'!$F22+'LRMC - Spare Capacity Ignored'!$G22),'LRMC - Spare Capacity Ignored'!$I22,0))</f>
        <v>32000</v>
      </c>
      <c r="CR23" s="180">
        <f>IF($D23=".","",IF(CR$12&gt;('LRMC - Spare Capacity Ignored'!$F22+'LRMC - Spare Capacity Ignored'!$G22),'LRMC - Spare Capacity Ignored'!$I22,0))</f>
        <v>32000</v>
      </c>
      <c r="CS23" s="180">
        <f>IF($D23=".","",IF(CS$12&gt;('LRMC - Spare Capacity Ignored'!$F22+'LRMC - Spare Capacity Ignored'!$G22),'LRMC - Spare Capacity Ignored'!$I22,0))</f>
        <v>32000</v>
      </c>
      <c r="CT23" s="180">
        <f>IF($D23=".","",IF(CT$12&gt;('LRMC - Spare Capacity Ignored'!$F22+'LRMC - Spare Capacity Ignored'!$G22),'LRMC - Spare Capacity Ignored'!$I22,0))</f>
        <v>32000</v>
      </c>
      <c r="CU23" s="180">
        <f>IF($D23=".","",IF(CU$12&gt;('LRMC - Spare Capacity Ignored'!$F22+'LRMC - Spare Capacity Ignored'!$G22),'LRMC - Spare Capacity Ignored'!$I22,0))</f>
        <v>32000</v>
      </c>
      <c r="CV23" s="180">
        <f>IF($D23=".","",IF(CV$12&gt;('LRMC - Spare Capacity Ignored'!$F22+'LRMC - Spare Capacity Ignored'!$G22),'LRMC - Spare Capacity Ignored'!$I22,0))</f>
        <v>32000</v>
      </c>
      <c r="CW23" s="180">
        <f>IF($D23=".","",IF(CW$12&gt;('LRMC - Spare Capacity Ignored'!$F22+'LRMC - Spare Capacity Ignored'!$G22),'LRMC - Spare Capacity Ignored'!$I22,0))</f>
        <v>32000</v>
      </c>
      <c r="CX23" s="180">
        <f>IF($D23=".","",IF(CX$12&gt;('LRMC - Spare Capacity Ignored'!$F22+'LRMC - Spare Capacity Ignored'!$G22),'LRMC - Spare Capacity Ignored'!$I22,0))</f>
        <v>32000</v>
      </c>
      <c r="CY23" s="180">
        <f>IF($D23=".","",IF(CY$12&gt;('LRMC - Spare Capacity Ignored'!$F22+'LRMC - Spare Capacity Ignored'!$G22),'LRMC - Spare Capacity Ignored'!$I22,0))</f>
        <v>32000</v>
      </c>
      <c r="CZ23" s="180">
        <f>IF($D23=".","",IF(CZ$12&gt;('LRMC - Spare Capacity Ignored'!$F22+'LRMC - Spare Capacity Ignored'!$G22),'LRMC - Spare Capacity Ignored'!$I22,0))</f>
        <v>32000</v>
      </c>
      <c r="DA23" s="180">
        <f>IF($D23=".","",IF(DA$12&gt;('LRMC - Spare Capacity Ignored'!$F22+'LRMC - Spare Capacity Ignored'!$G22),'LRMC - Spare Capacity Ignored'!$I22,0))</f>
        <v>32000</v>
      </c>
      <c r="DB23" s="177"/>
    </row>
    <row r="24" spans="3:106" x14ac:dyDescent="0.25">
      <c r="C24" s="183">
        <f>Inputs!C44</f>
        <v>7</v>
      </c>
      <c r="D24" s="120" t="str">
        <f>IF(Inputs!D44="",".",Inputs!D44)</f>
        <v>augmentation 5</v>
      </c>
      <c r="E24" s="182"/>
      <c r="F24" s="180">
        <f>IF($D24=".","",IF(F$12&gt;('LRMC - Spare Capacity Ignored'!$F23+'LRMC - Spare Capacity Ignored'!$G23),'LRMC - Spare Capacity Ignored'!$I23,0))</f>
        <v>0</v>
      </c>
      <c r="G24" s="180">
        <f>IF($D24=".","",IF(G$12&gt;('LRMC - Spare Capacity Ignored'!$F23+'LRMC - Spare Capacity Ignored'!$G23),'LRMC - Spare Capacity Ignored'!$I23,0))</f>
        <v>0</v>
      </c>
      <c r="H24" s="180">
        <f>IF($D24=".","",IF(H$12&gt;('LRMC - Spare Capacity Ignored'!$F23+'LRMC - Spare Capacity Ignored'!$G23),'LRMC - Spare Capacity Ignored'!$I23,0))</f>
        <v>0</v>
      </c>
      <c r="I24" s="180">
        <f>IF($D24=".","",IF(I$12&gt;('LRMC - Spare Capacity Ignored'!$F23+'LRMC - Spare Capacity Ignored'!$G23),'LRMC - Spare Capacity Ignored'!$I23,0))</f>
        <v>0</v>
      </c>
      <c r="J24" s="180">
        <f>IF($D24=".","",IF(J$12&gt;('LRMC - Spare Capacity Ignored'!$F23+'LRMC - Spare Capacity Ignored'!$G23),'LRMC - Spare Capacity Ignored'!$I23,0))</f>
        <v>0</v>
      </c>
      <c r="K24" s="180">
        <f>IF($D24=".","",IF(K$12&gt;('LRMC - Spare Capacity Ignored'!$F23+'LRMC - Spare Capacity Ignored'!$G23),'LRMC - Spare Capacity Ignored'!$I23,0))</f>
        <v>0</v>
      </c>
      <c r="L24" s="180">
        <f>IF($D24=".","",IF(L$12&gt;('LRMC - Spare Capacity Ignored'!$F23+'LRMC - Spare Capacity Ignored'!$G23),'LRMC - Spare Capacity Ignored'!$I23,0))</f>
        <v>0</v>
      </c>
      <c r="M24" s="180">
        <f>IF($D24=".","",IF(M$12&gt;('LRMC - Spare Capacity Ignored'!$F23+'LRMC - Spare Capacity Ignored'!$G23),'LRMC - Spare Capacity Ignored'!$I23,0))</f>
        <v>0</v>
      </c>
      <c r="N24" s="180">
        <f>IF($D24=".","",IF(N$12&gt;('LRMC - Spare Capacity Ignored'!$F23+'LRMC - Spare Capacity Ignored'!$G23),'LRMC - Spare Capacity Ignored'!$I23,0))</f>
        <v>0</v>
      </c>
      <c r="O24" s="180">
        <f>IF($D24=".","",IF(O$12&gt;('LRMC - Spare Capacity Ignored'!$F23+'LRMC - Spare Capacity Ignored'!$G23),'LRMC - Spare Capacity Ignored'!$I23,0))</f>
        <v>0</v>
      </c>
      <c r="P24" s="180">
        <f>IF($D24=".","",IF(P$12&gt;('LRMC - Spare Capacity Ignored'!$F23+'LRMC - Spare Capacity Ignored'!$G23),'LRMC - Spare Capacity Ignored'!$I23,0))</f>
        <v>0</v>
      </c>
      <c r="Q24" s="180">
        <f>IF($D24=".","",IF(Q$12&gt;('LRMC - Spare Capacity Ignored'!$F23+'LRMC - Spare Capacity Ignored'!$G23),'LRMC - Spare Capacity Ignored'!$I23,0))</f>
        <v>0</v>
      </c>
      <c r="R24" s="180">
        <f>IF($D24=".","",IF(R$12&gt;('LRMC - Spare Capacity Ignored'!$F23+'LRMC - Spare Capacity Ignored'!$G23),'LRMC - Spare Capacity Ignored'!$I23,0))</f>
        <v>0</v>
      </c>
      <c r="S24" s="180">
        <f>IF($D24=".","",IF(S$12&gt;('LRMC - Spare Capacity Ignored'!$F23+'LRMC - Spare Capacity Ignored'!$G23),'LRMC - Spare Capacity Ignored'!$I23,0))</f>
        <v>0</v>
      </c>
      <c r="T24" s="180">
        <f>IF($D24=".","",IF(T$12&gt;('LRMC - Spare Capacity Ignored'!$F23+'LRMC - Spare Capacity Ignored'!$G23),'LRMC - Spare Capacity Ignored'!$I23,0))</f>
        <v>0</v>
      </c>
      <c r="U24" s="180">
        <f>IF($D24=".","",IF(U$12&gt;('LRMC - Spare Capacity Ignored'!$F23+'LRMC - Spare Capacity Ignored'!$G23),'LRMC - Spare Capacity Ignored'!$I23,0))</f>
        <v>0</v>
      </c>
      <c r="V24" s="180">
        <f>IF($D24=".","",IF(V$12&gt;('LRMC - Spare Capacity Ignored'!$F23+'LRMC - Spare Capacity Ignored'!$G23),'LRMC - Spare Capacity Ignored'!$I23,0))</f>
        <v>0</v>
      </c>
      <c r="W24" s="180">
        <f>IF($D24=".","",IF(W$12&gt;('LRMC - Spare Capacity Ignored'!$F23+'LRMC - Spare Capacity Ignored'!$G23),'LRMC - Spare Capacity Ignored'!$I23,0))</f>
        <v>0</v>
      </c>
      <c r="X24" s="180">
        <f>IF($D24=".","",IF(X$12&gt;('LRMC - Spare Capacity Ignored'!$F23+'LRMC - Spare Capacity Ignored'!$G23),'LRMC - Spare Capacity Ignored'!$I23,0))</f>
        <v>0</v>
      </c>
      <c r="Y24" s="180">
        <f>IF($D24=".","",IF(Y$12&gt;('LRMC - Spare Capacity Ignored'!$F23+'LRMC - Spare Capacity Ignored'!$G23),'LRMC - Spare Capacity Ignored'!$I23,0))</f>
        <v>0</v>
      </c>
      <c r="Z24" s="180">
        <f>IF($D24=".","",IF(Z$12&gt;('LRMC - Spare Capacity Ignored'!$F23+'LRMC - Spare Capacity Ignored'!$G23),'LRMC - Spare Capacity Ignored'!$I23,0))</f>
        <v>0</v>
      </c>
      <c r="AA24" s="180">
        <f>IF($D24=".","",IF(AA$12&gt;('LRMC - Spare Capacity Ignored'!$F23+'LRMC - Spare Capacity Ignored'!$G23),'LRMC - Spare Capacity Ignored'!$I23,0))</f>
        <v>0</v>
      </c>
      <c r="AB24" s="180">
        <f>IF($D24=".","",IF(AB$12&gt;('LRMC - Spare Capacity Ignored'!$F23+'LRMC - Spare Capacity Ignored'!$G23),'LRMC - Spare Capacity Ignored'!$I23,0))</f>
        <v>0</v>
      </c>
      <c r="AC24" s="180">
        <f>IF($D24=".","",IF(AC$12&gt;('LRMC - Spare Capacity Ignored'!$F23+'LRMC - Spare Capacity Ignored'!$G23),'LRMC - Spare Capacity Ignored'!$I23,0))</f>
        <v>0</v>
      </c>
      <c r="AD24" s="180">
        <f>IF($D24=".","",IF(AD$12&gt;('LRMC - Spare Capacity Ignored'!$F23+'LRMC - Spare Capacity Ignored'!$G23),'LRMC - Spare Capacity Ignored'!$I23,0))</f>
        <v>0</v>
      </c>
      <c r="AE24" s="180">
        <f>IF($D24=".","",IF(AE$12&gt;('LRMC - Spare Capacity Ignored'!$F23+'LRMC - Spare Capacity Ignored'!$G23),'LRMC - Spare Capacity Ignored'!$I23,0))</f>
        <v>0</v>
      </c>
      <c r="AF24" s="180">
        <f>IF($D24=".","",IF(AF$12&gt;('LRMC - Spare Capacity Ignored'!$F23+'LRMC - Spare Capacity Ignored'!$G23),'LRMC - Spare Capacity Ignored'!$I23,0))</f>
        <v>0</v>
      </c>
      <c r="AG24" s="180">
        <f>IF($D24=".","",IF(AG$12&gt;('LRMC - Spare Capacity Ignored'!$F23+'LRMC - Spare Capacity Ignored'!$G23),'LRMC - Spare Capacity Ignored'!$I23,0))</f>
        <v>0</v>
      </c>
      <c r="AH24" s="180">
        <f>IF($D24=".","",IF(AH$12&gt;('LRMC - Spare Capacity Ignored'!$F23+'LRMC - Spare Capacity Ignored'!$G23),'LRMC - Spare Capacity Ignored'!$I23,0))</f>
        <v>0</v>
      </c>
      <c r="AI24" s="180">
        <f>IF($D24=".","",IF(AI$12&gt;('LRMC - Spare Capacity Ignored'!$F23+'LRMC - Spare Capacity Ignored'!$G23),'LRMC - Spare Capacity Ignored'!$I23,0))</f>
        <v>0</v>
      </c>
      <c r="AJ24" s="180">
        <f>IF($D24=".","",IF(AJ$12&gt;('LRMC - Spare Capacity Ignored'!$F23+'LRMC - Spare Capacity Ignored'!$G23),'LRMC - Spare Capacity Ignored'!$I23,0))</f>
        <v>0</v>
      </c>
      <c r="AK24" s="180">
        <f>IF($D24=".","",IF(AK$12&gt;('LRMC - Spare Capacity Ignored'!$F23+'LRMC - Spare Capacity Ignored'!$G23),'LRMC - Spare Capacity Ignored'!$I23,0))</f>
        <v>0</v>
      </c>
      <c r="AL24" s="180">
        <f>IF($D24=".","",IF(AL$12&gt;('LRMC - Spare Capacity Ignored'!$F23+'LRMC - Spare Capacity Ignored'!$G23),'LRMC - Spare Capacity Ignored'!$I23,0))</f>
        <v>0</v>
      </c>
      <c r="AM24" s="180">
        <f>IF($D24=".","",IF(AM$12&gt;('LRMC - Spare Capacity Ignored'!$F23+'LRMC - Spare Capacity Ignored'!$G23),'LRMC - Spare Capacity Ignored'!$I23,0))</f>
        <v>0</v>
      </c>
      <c r="AN24" s="180">
        <f>IF($D24=".","",IF(AN$12&gt;('LRMC - Spare Capacity Ignored'!$F23+'LRMC - Spare Capacity Ignored'!$G23),'LRMC - Spare Capacity Ignored'!$I23,0))</f>
        <v>0</v>
      </c>
      <c r="AO24" s="180">
        <f>IF($D24=".","",IF(AO$12&gt;('LRMC - Spare Capacity Ignored'!$F23+'LRMC - Spare Capacity Ignored'!$G23),'LRMC - Spare Capacity Ignored'!$I23,0))</f>
        <v>0</v>
      </c>
      <c r="AP24" s="180">
        <f>IF($D24=".","",IF(AP$12&gt;('LRMC - Spare Capacity Ignored'!$F23+'LRMC - Spare Capacity Ignored'!$G23),'LRMC - Spare Capacity Ignored'!$I23,0))</f>
        <v>0</v>
      </c>
      <c r="AQ24" s="180">
        <f>IF($D24=".","",IF(AQ$12&gt;('LRMC - Spare Capacity Ignored'!$F23+'LRMC - Spare Capacity Ignored'!$G23),'LRMC - Spare Capacity Ignored'!$I23,0))</f>
        <v>0</v>
      </c>
      <c r="AR24" s="180">
        <f>IF($D24=".","",IF(AR$12&gt;('LRMC - Spare Capacity Ignored'!$F23+'LRMC - Spare Capacity Ignored'!$G23),'LRMC - Spare Capacity Ignored'!$I23,0))</f>
        <v>0</v>
      </c>
      <c r="AS24" s="180">
        <f>IF($D24=".","",IF(AS$12&gt;('LRMC - Spare Capacity Ignored'!$F23+'LRMC - Spare Capacity Ignored'!$G23),'LRMC - Spare Capacity Ignored'!$I23,0))</f>
        <v>0</v>
      </c>
      <c r="AT24" s="180">
        <f>IF($D24=".","",IF(AT$12&gt;('LRMC - Spare Capacity Ignored'!$F23+'LRMC - Spare Capacity Ignored'!$G23),'LRMC - Spare Capacity Ignored'!$I23,0))</f>
        <v>0</v>
      </c>
      <c r="AU24" s="180">
        <f>IF($D24=".","",IF(AU$12&gt;('LRMC - Spare Capacity Ignored'!$F23+'LRMC - Spare Capacity Ignored'!$G23),'LRMC - Spare Capacity Ignored'!$I23,0))</f>
        <v>0</v>
      </c>
      <c r="AV24" s="180">
        <f>IF($D24=".","",IF(AV$12&gt;('LRMC - Spare Capacity Ignored'!$F23+'LRMC - Spare Capacity Ignored'!$G23),'LRMC - Spare Capacity Ignored'!$I23,0))</f>
        <v>0</v>
      </c>
      <c r="AW24" s="180">
        <f>IF($D24=".","",IF(AW$12&gt;('LRMC - Spare Capacity Ignored'!$F23+'LRMC - Spare Capacity Ignored'!$G23),'LRMC - Spare Capacity Ignored'!$I23,0))</f>
        <v>0</v>
      </c>
      <c r="AX24" s="180">
        <f>IF($D24=".","",IF(AX$12&gt;('LRMC - Spare Capacity Ignored'!$F23+'LRMC - Spare Capacity Ignored'!$G23),'LRMC - Spare Capacity Ignored'!$I23,0))</f>
        <v>0</v>
      </c>
      <c r="AY24" s="180">
        <f>IF($D24=".","",IF(AY$12&gt;('LRMC - Spare Capacity Ignored'!$F23+'LRMC - Spare Capacity Ignored'!$G23),'LRMC - Spare Capacity Ignored'!$I23,0))</f>
        <v>0</v>
      </c>
      <c r="AZ24" s="180">
        <f>IF($D24=".","",IF(AZ$12&gt;('LRMC - Spare Capacity Ignored'!$F23+'LRMC - Spare Capacity Ignored'!$G23),'LRMC - Spare Capacity Ignored'!$I23,0))</f>
        <v>0</v>
      </c>
      <c r="BA24" s="180">
        <f>IF($D24=".","",IF(BA$12&gt;('LRMC - Spare Capacity Ignored'!$F23+'LRMC - Spare Capacity Ignored'!$G23),'LRMC - Spare Capacity Ignored'!$I23,0))</f>
        <v>0</v>
      </c>
      <c r="BB24" s="180">
        <f>IF($D24=".","",IF(BB$12&gt;('LRMC - Spare Capacity Ignored'!$F23+'LRMC - Spare Capacity Ignored'!$G23),'LRMC - Spare Capacity Ignored'!$I23,0))</f>
        <v>0</v>
      </c>
      <c r="BC24" s="180">
        <f>IF($D24=".","",IF(BC$12&gt;('LRMC - Spare Capacity Ignored'!$F23+'LRMC - Spare Capacity Ignored'!$G23),'LRMC - Spare Capacity Ignored'!$I23,0))</f>
        <v>0</v>
      </c>
      <c r="BD24" s="180">
        <f>IF($D24=".","",IF(BD$12&gt;('LRMC - Spare Capacity Ignored'!$F23+'LRMC - Spare Capacity Ignored'!$G23),'LRMC - Spare Capacity Ignored'!$I23,0))</f>
        <v>0</v>
      </c>
      <c r="BE24" s="180">
        <f>IF($D24=".","",IF(BE$12&gt;('LRMC - Spare Capacity Ignored'!$F23+'LRMC - Spare Capacity Ignored'!$G23),'LRMC - Spare Capacity Ignored'!$I23,0))</f>
        <v>0</v>
      </c>
      <c r="BF24" s="180">
        <f>IF($D24=".","",IF(BF$12&gt;('LRMC - Spare Capacity Ignored'!$F23+'LRMC - Spare Capacity Ignored'!$G23),'LRMC - Spare Capacity Ignored'!$I23,0))</f>
        <v>0</v>
      </c>
      <c r="BG24" s="180">
        <f>IF($D24=".","",IF(BG$12&gt;('LRMC - Spare Capacity Ignored'!$F23+'LRMC - Spare Capacity Ignored'!$G23),'LRMC - Spare Capacity Ignored'!$I23,0))</f>
        <v>0</v>
      </c>
      <c r="BH24" s="180">
        <f>IF($D24=".","",IF(BH$12&gt;('LRMC - Spare Capacity Ignored'!$F23+'LRMC - Spare Capacity Ignored'!$G23),'LRMC - Spare Capacity Ignored'!$I23,0))</f>
        <v>0</v>
      </c>
      <c r="BI24" s="180">
        <f>IF($D24=".","",IF(BI$12&gt;('LRMC - Spare Capacity Ignored'!$F23+'LRMC - Spare Capacity Ignored'!$G23),'LRMC - Spare Capacity Ignored'!$I23,0))</f>
        <v>0</v>
      </c>
      <c r="BJ24" s="180">
        <f>IF($D24=".","",IF(BJ$12&gt;('LRMC - Spare Capacity Ignored'!$F23+'LRMC - Spare Capacity Ignored'!$G23),'LRMC - Spare Capacity Ignored'!$I23,0))</f>
        <v>0</v>
      </c>
      <c r="BK24" s="180">
        <f>IF($D24=".","",IF(BK$12&gt;('LRMC - Spare Capacity Ignored'!$F23+'LRMC - Spare Capacity Ignored'!$G23),'LRMC - Spare Capacity Ignored'!$I23,0))</f>
        <v>0</v>
      </c>
      <c r="BL24" s="180">
        <f>IF($D24=".","",IF(BL$12&gt;('LRMC - Spare Capacity Ignored'!$F23+'LRMC - Spare Capacity Ignored'!$G23),'LRMC - Spare Capacity Ignored'!$I23,0))</f>
        <v>0</v>
      </c>
      <c r="BM24" s="180">
        <f>IF($D24=".","",IF(BM$12&gt;('LRMC - Spare Capacity Ignored'!$F23+'LRMC - Spare Capacity Ignored'!$G23),'LRMC - Spare Capacity Ignored'!$I23,0))</f>
        <v>0</v>
      </c>
      <c r="BN24" s="180">
        <f>IF($D24=".","",IF(BN$12&gt;('LRMC - Spare Capacity Ignored'!$F23+'LRMC - Spare Capacity Ignored'!$G23),'LRMC - Spare Capacity Ignored'!$I23,0))</f>
        <v>0</v>
      </c>
      <c r="BO24" s="180">
        <f>IF($D24=".","",IF(BO$12&gt;('LRMC - Spare Capacity Ignored'!$F23+'LRMC - Spare Capacity Ignored'!$G23),'LRMC - Spare Capacity Ignored'!$I23,0))</f>
        <v>0</v>
      </c>
      <c r="BP24" s="180">
        <f>IF($D24=".","",IF(BP$12&gt;('LRMC - Spare Capacity Ignored'!$F23+'LRMC - Spare Capacity Ignored'!$G23),'LRMC - Spare Capacity Ignored'!$I23,0))</f>
        <v>32000</v>
      </c>
      <c r="BQ24" s="180">
        <f>IF($D24=".","",IF(BQ$12&gt;('LRMC - Spare Capacity Ignored'!$F23+'LRMC - Spare Capacity Ignored'!$G23),'LRMC - Spare Capacity Ignored'!$I23,0))</f>
        <v>32000</v>
      </c>
      <c r="BR24" s="180">
        <f>IF($D24=".","",IF(BR$12&gt;('LRMC - Spare Capacity Ignored'!$F23+'LRMC - Spare Capacity Ignored'!$G23),'LRMC - Spare Capacity Ignored'!$I23,0))</f>
        <v>32000</v>
      </c>
      <c r="BS24" s="180">
        <f>IF($D24=".","",IF(BS$12&gt;('LRMC - Spare Capacity Ignored'!$F23+'LRMC - Spare Capacity Ignored'!$G23),'LRMC - Spare Capacity Ignored'!$I23,0))</f>
        <v>32000</v>
      </c>
      <c r="BT24" s="180">
        <f>IF($D24=".","",IF(BT$12&gt;('LRMC - Spare Capacity Ignored'!$F23+'LRMC - Spare Capacity Ignored'!$G23),'LRMC - Spare Capacity Ignored'!$I23,0))</f>
        <v>32000</v>
      </c>
      <c r="BU24" s="180">
        <f>IF($D24=".","",IF(BU$12&gt;('LRMC - Spare Capacity Ignored'!$F23+'LRMC - Spare Capacity Ignored'!$G23),'LRMC - Spare Capacity Ignored'!$I23,0))</f>
        <v>32000</v>
      </c>
      <c r="BV24" s="180">
        <f>IF($D24=".","",IF(BV$12&gt;('LRMC - Spare Capacity Ignored'!$F23+'LRMC - Spare Capacity Ignored'!$G23),'LRMC - Spare Capacity Ignored'!$I23,0))</f>
        <v>32000</v>
      </c>
      <c r="BW24" s="180">
        <f>IF($D24=".","",IF(BW$12&gt;('LRMC - Spare Capacity Ignored'!$F23+'LRMC - Spare Capacity Ignored'!$G23),'LRMC - Spare Capacity Ignored'!$I23,0))</f>
        <v>32000</v>
      </c>
      <c r="BX24" s="180">
        <f>IF($D24=".","",IF(BX$12&gt;('LRMC - Spare Capacity Ignored'!$F23+'LRMC - Spare Capacity Ignored'!$G23),'LRMC - Spare Capacity Ignored'!$I23,0))</f>
        <v>32000</v>
      </c>
      <c r="BY24" s="180">
        <f>IF($D24=".","",IF(BY$12&gt;('LRMC - Spare Capacity Ignored'!$F23+'LRMC - Spare Capacity Ignored'!$G23),'LRMC - Spare Capacity Ignored'!$I23,0))</f>
        <v>32000</v>
      </c>
      <c r="BZ24" s="180">
        <f>IF($D24=".","",IF(BZ$12&gt;('LRMC - Spare Capacity Ignored'!$F23+'LRMC - Spare Capacity Ignored'!$G23),'LRMC - Spare Capacity Ignored'!$I23,0))</f>
        <v>32000</v>
      </c>
      <c r="CA24" s="180">
        <f>IF($D24=".","",IF(CA$12&gt;('LRMC - Spare Capacity Ignored'!$F23+'LRMC - Spare Capacity Ignored'!$G23),'LRMC - Spare Capacity Ignored'!$I23,0))</f>
        <v>32000</v>
      </c>
      <c r="CB24" s="180">
        <f>IF($D24=".","",IF(CB$12&gt;('LRMC - Spare Capacity Ignored'!$F23+'LRMC - Spare Capacity Ignored'!$G23),'LRMC - Spare Capacity Ignored'!$I23,0))</f>
        <v>32000</v>
      </c>
      <c r="CC24" s="180">
        <f>IF($D24=".","",IF(CC$12&gt;('LRMC - Spare Capacity Ignored'!$F23+'LRMC - Spare Capacity Ignored'!$G23),'LRMC - Spare Capacity Ignored'!$I23,0))</f>
        <v>32000</v>
      </c>
      <c r="CD24" s="180">
        <f>IF($D24=".","",IF(CD$12&gt;('LRMC - Spare Capacity Ignored'!$F23+'LRMC - Spare Capacity Ignored'!$G23),'LRMC - Spare Capacity Ignored'!$I23,0))</f>
        <v>32000</v>
      </c>
      <c r="CE24" s="180">
        <f>IF($D24=".","",IF(CE$12&gt;('LRMC - Spare Capacity Ignored'!$F23+'LRMC - Spare Capacity Ignored'!$G23),'LRMC - Spare Capacity Ignored'!$I23,0))</f>
        <v>32000</v>
      </c>
      <c r="CF24" s="180">
        <f>IF($D24=".","",IF(CF$12&gt;('LRMC - Spare Capacity Ignored'!$F23+'LRMC - Spare Capacity Ignored'!$G23),'LRMC - Spare Capacity Ignored'!$I23,0))</f>
        <v>32000</v>
      </c>
      <c r="CG24" s="180">
        <f>IF($D24=".","",IF(CG$12&gt;('LRMC - Spare Capacity Ignored'!$F23+'LRMC - Spare Capacity Ignored'!$G23),'LRMC - Spare Capacity Ignored'!$I23,0))</f>
        <v>32000</v>
      </c>
      <c r="CH24" s="180">
        <f>IF($D24=".","",IF(CH$12&gt;('LRMC - Spare Capacity Ignored'!$F23+'LRMC - Spare Capacity Ignored'!$G23),'LRMC - Spare Capacity Ignored'!$I23,0))</f>
        <v>32000</v>
      </c>
      <c r="CI24" s="180">
        <f>IF($D24=".","",IF(CI$12&gt;('LRMC - Spare Capacity Ignored'!$F23+'LRMC - Spare Capacity Ignored'!$G23),'LRMC - Spare Capacity Ignored'!$I23,0))</f>
        <v>32000</v>
      </c>
      <c r="CJ24" s="180">
        <f>IF($D24=".","",IF(CJ$12&gt;('LRMC - Spare Capacity Ignored'!$F23+'LRMC - Spare Capacity Ignored'!$G23),'LRMC - Spare Capacity Ignored'!$I23,0))</f>
        <v>32000</v>
      </c>
      <c r="CK24" s="180">
        <f>IF($D24=".","",IF(CK$12&gt;('LRMC - Spare Capacity Ignored'!$F23+'LRMC - Spare Capacity Ignored'!$G23),'LRMC - Spare Capacity Ignored'!$I23,0))</f>
        <v>32000</v>
      </c>
      <c r="CL24" s="180">
        <f>IF($D24=".","",IF(CL$12&gt;('LRMC - Spare Capacity Ignored'!$F23+'LRMC - Spare Capacity Ignored'!$G23),'LRMC - Spare Capacity Ignored'!$I23,0))</f>
        <v>32000</v>
      </c>
      <c r="CM24" s="180">
        <f>IF($D24=".","",IF(CM$12&gt;('LRMC - Spare Capacity Ignored'!$F23+'LRMC - Spare Capacity Ignored'!$G23),'LRMC - Spare Capacity Ignored'!$I23,0))</f>
        <v>32000</v>
      </c>
      <c r="CN24" s="180">
        <f>IF($D24=".","",IF(CN$12&gt;('LRMC - Spare Capacity Ignored'!$F23+'LRMC - Spare Capacity Ignored'!$G23),'LRMC - Spare Capacity Ignored'!$I23,0))</f>
        <v>32000</v>
      </c>
      <c r="CO24" s="180">
        <f>IF($D24=".","",IF(CO$12&gt;('LRMC - Spare Capacity Ignored'!$F23+'LRMC - Spare Capacity Ignored'!$G23),'LRMC - Spare Capacity Ignored'!$I23,0))</f>
        <v>32000</v>
      </c>
      <c r="CP24" s="180">
        <f>IF($D24=".","",IF(CP$12&gt;('LRMC - Spare Capacity Ignored'!$F23+'LRMC - Spare Capacity Ignored'!$G23),'LRMC - Spare Capacity Ignored'!$I23,0))</f>
        <v>32000</v>
      </c>
      <c r="CQ24" s="180">
        <f>IF($D24=".","",IF(CQ$12&gt;('LRMC - Spare Capacity Ignored'!$F23+'LRMC - Spare Capacity Ignored'!$G23),'LRMC - Spare Capacity Ignored'!$I23,0))</f>
        <v>32000</v>
      </c>
      <c r="CR24" s="180">
        <f>IF($D24=".","",IF(CR$12&gt;('LRMC - Spare Capacity Ignored'!$F23+'LRMC - Spare Capacity Ignored'!$G23),'LRMC - Spare Capacity Ignored'!$I23,0))</f>
        <v>32000</v>
      </c>
      <c r="CS24" s="180">
        <f>IF($D24=".","",IF(CS$12&gt;('LRMC - Spare Capacity Ignored'!$F23+'LRMC - Spare Capacity Ignored'!$G23),'LRMC - Spare Capacity Ignored'!$I23,0))</f>
        <v>32000</v>
      </c>
      <c r="CT24" s="180">
        <f>IF($D24=".","",IF(CT$12&gt;('LRMC - Spare Capacity Ignored'!$F23+'LRMC - Spare Capacity Ignored'!$G23),'LRMC - Spare Capacity Ignored'!$I23,0))</f>
        <v>32000</v>
      </c>
      <c r="CU24" s="180">
        <f>IF($D24=".","",IF(CU$12&gt;('LRMC - Spare Capacity Ignored'!$F23+'LRMC - Spare Capacity Ignored'!$G23),'LRMC - Spare Capacity Ignored'!$I23,0))</f>
        <v>32000</v>
      </c>
      <c r="CV24" s="180">
        <f>IF($D24=".","",IF(CV$12&gt;('LRMC - Spare Capacity Ignored'!$F23+'LRMC - Spare Capacity Ignored'!$G23),'LRMC - Spare Capacity Ignored'!$I23,0))</f>
        <v>32000</v>
      </c>
      <c r="CW24" s="180">
        <f>IF($D24=".","",IF(CW$12&gt;('LRMC - Spare Capacity Ignored'!$F23+'LRMC - Spare Capacity Ignored'!$G23),'LRMC - Spare Capacity Ignored'!$I23,0))</f>
        <v>32000</v>
      </c>
      <c r="CX24" s="180">
        <f>IF($D24=".","",IF(CX$12&gt;('LRMC - Spare Capacity Ignored'!$F23+'LRMC - Spare Capacity Ignored'!$G23),'LRMC - Spare Capacity Ignored'!$I23,0))</f>
        <v>32000</v>
      </c>
      <c r="CY24" s="180">
        <f>IF($D24=".","",IF(CY$12&gt;('LRMC - Spare Capacity Ignored'!$F23+'LRMC - Spare Capacity Ignored'!$G23),'LRMC - Spare Capacity Ignored'!$I23,0))</f>
        <v>32000</v>
      </c>
      <c r="CZ24" s="180">
        <f>IF($D24=".","",IF(CZ$12&gt;('LRMC - Spare Capacity Ignored'!$F23+'LRMC - Spare Capacity Ignored'!$G23),'LRMC - Spare Capacity Ignored'!$I23,0))</f>
        <v>32000</v>
      </c>
      <c r="DA24" s="180">
        <f>IF($D24=".","",IF(DA$12&gt;('LRMC - Spare Capacity Ignored'!$F23+'LRMC - Spare Capacity Ignored'!$G23),'LRMC - Spare Capacity Ignored'!$I23,0))</f>
        <v>32000</v>
      </c>
      <c r="DB24" s="177"/>
    </row>
    <row r="25" spans="3:106" x14ac:dyDescent="0.25">
      <c r="C25" s="183">
        <f>Inputs!C45</f>
        <v>8</v>
      </c>
      <c r="D25" s="120" t="str">
        <f>IF(Inputs!D45="",".",Inputs!D45)</f>
        <v>augmentation 6</v>
      </c>
      <c r="E25" s="182"/>
      <c r="F25" s="180">
        <f>IF($D25=".","",IF(F$12&gt;('LRMC - Spare Capacity Ignored'!$F24+'LRMC - Spare Capacity Ignored'!$G24),'LRMC - Spare Capacity Ignored'!$I24,0))</f>
        <v>0</v>
      </c>
      <c r="G25" s="180">
        <f>IF($D25=".","",IF(G$12&gt;('LRMC - Spare Capacity Ignored'!$F24+'LRMC - Spare Capacity Ignored'!$G24),'LRMC - Spare Capacity Ignored'!$I24,0))</f>
        <v>0</v>
      </c>
      <c r="H25" s="180">
        <f>IF($D25=".","",IF(H$12&gt;('LRMC - Spare Capacity Ignored'!$F24+'LRMC - Spare Capacity Ignored'!$G24),'LRMC - Spare Capacity Ignored'!$I24,0))</f>
        <v>0</v>
      </c>
      <c r="I25" s="180">
        <f>IF($D25=".","",IF(I$12&gt;('LRMC - Spare Capacity Ignored'!$F24+'LRMC - Spare Capacity Ignored'!$G24),'LRMC - Spare Capacity Ignored'!$I24,0))</f>
        <v>0</v>
      </c>
      <c r="J25" s="180">
        <f>IF($D25=".","",IF(J$12&gt;('LRMC - Spare Capacity Ignored'!$F24+'LRMC - Spare Capacity Ignored'!$G24),'LRMC - Spare Capacity Ignored'!$I24,0))</f>
        <v>0</v>
      </c>
      <c r="K25" s="180">
        <f>IF($D25=".","",IF(K$12&gt;('LRMC - Spare Capacity Ignored'!$F24+'LRMC - Spare Capacity Ignored'!$G24),'LRMC - Spare Capacity Ignored'!$I24,0))</f>
        <v>0</v>
      </c>
      <c r="L25" s="180">
        <f>IF($D25=".","",IF(L$12&gt;('LRMC - Spare Capacity Ignored'!$F24+'LRMC - Spare Capacity Ignored'!$G24),'LRMC - Spare Capacity Ignored'!$I24,0))</f>
        <v>0</v>
      </c>
      <c r="M25" s="180">
        <f>IF($D25=".","",IF(M$12&gt;('LRMC - Spare Capacity Ignored'!$F24+'LRMC - Spare Capacity Ignored'!$G24),'LRMC - Spare Capacity Ignored'!$I24,0))</f>
        <v>0</v>
      </c>
      <c r="N25" s="180">
        <f>IF($D25=".","",IF(N$12&gt;('LRMC - Spare Capacity Ignored'!$F24+'LRMC - Spare Capacity Ignored'!$G24),'LRMC - Spare Capacity Ignored'!$I24,0))</f>
        <v>0</v>
      </c>
      <c r="O25" s="180">
        <f>IF($D25=".","",IF(O$12&gt;('LRMC - Spare Capacity Ignored'!$F24+'LRMC - Spare Capacity Ignored'!$G24),'LRMC - Spare Capacity Ignored'!$I24,0))</f>
        <v>0</v>
      </c>
      <c r="P25" s="180">
        <f>IF($D25=".","",IF(P$12&gt;('LRMC - Spare Capacity Ignored'!$F24+'LRMC - Spare Capacity Ignored'!$G24),'LRMC - Spare Capacity Ignored'!$I24,0))</f>
        <v>0</v>
      </c>
      <c r="Q25" s="180">
        <f>IF($D25=".","",IF(Q$12&gt;('LRMC - Spare Capacity Ignored'!$F24+'LRMC - Spare Capacity Ignored'!$G24),'LRMC - Spare Capacity Ignored'!$I24,0))</f>
        <v>0</v>
      </c>
      <c r="R25" s="180">
        <f>IF($D25=".","",IF(R$12&gt;('LRMC - Spare Capacity Ignored'!$F24+'LRMC - Spare Capacity Ignored'!$G24),'LRMC - Spare Capacity Ignored'!$I24,0))</f>
        <v>0</v>
      </c>
      <c r="S25" s="180">
        <f>IF($D25=".","",IF(S$12&gt;('LRMC - Spare Capacity Ignored'!$F24+'LRMC - Spare Capacity Ignored'!$G24),'LRMC - Spare Capacity Ignored'!$I24,0))</f>
        <v>0</v>
      </c>
      <c r="T25" s="180">
        <f>IF($D25=".","",IF(T$12&gt;('LRMC - Spare Capacity Ignored'!$F24+'LRMC - Spare Capacity Ignored'!$G24),'LRMC - Spare Capacity Ignored'!$I24,0))</f>
        <v>0</v>
      </c>
      <c r="U25" s="180">
        <f>IF($D25=".","",IF(U$12&gt;('LRMC - Spare Capacity Ignored'!$F24+'LRMC - Spare Capacity Ignored'!$G24),'LRMC - Spare Capacity Ignored'!$I24,0))</f>
        <v>0</v>
      </c>
      <c r="V25" s="180">
        <f>IF($D25=".","",IF(V$12&gt;('LRMC - Spare Capacity Ignored'!$F24+'LRMC - Spare Capacity Ignored'!$G24),'LRMC - Spare Capacity Ignored'!$I24,0))</f>
        <v>0</v>
      </c>
      <c r="W25" s="180">
        <f>IF($D25=".","",IF(W$12&gt;('LRMC - Spare Capacity Ignored'!$F24+'LRMC - Spare Capacity Ignored'!$G24),'LRMC - Spare Capacity Ignored'!$I24,0))</f>
        <v>0</v>
      </c>
      <c r="X25" s="180">
        <f>IF($D25=".","",IF(X$12&gt;('LRMC - Spare Capacity Ignored'!$F24+'LRMC - Spare Capacity Ignored'!$G24),'LRMC - Spare Capacity Ignored'!$I24,0))</f>
        <v>0</v>
      </c>
      <c r="Y25" s="180">
        <f>IF($D25=".","",IF(Y$12&gt;('LRMC - Spare Capacity Ignored'!$F24+'LRMC - Spare Capacity Ignored'!$G24),'LRMC - Spare Capacity Ignored'!$I24,0))</f>
        <v>0</v>
      </c>
      <c r="Z25" s="180">
        <f>IF($D25=".","",IF(Z$12&gt;('LRMC - Spare Capacity Ignored'!$F24+'LRMC - Spare Capacity Ignored'!$G24),'LRMC - Spare Capacity Ignored'!$I24,0))</f>
        <v>0</v>
      </c>
      <c r="AA25" s="180">
        <f>IF($D25=".","",IF(AA$12&gt;('LRMC - Spare Capacity Ignored'!$F24+'LRMC - Spare Capacity Ignored'!$G24),'LRMC - Spare Capacity Ignored'!$I24,0))</f>
        <v>0</v>
      </c>
      <c r="AB25" s="180">
        <f>IF($D25=".","",IF(AB$12&gt;('LRMC - Spare Capacity Ignored'!$F24+'LRMC - Spare Capacity Ignored'!$G24),'LRMC - Spare Capacity Ignored'!$I24,0))</f>
        <v>0</v>
      </c>
      <c r="AC25" s="180">
        <f>IF($D25=".","",IF(AC$12&gt;('LRMC - Spare Capacity Ignored'!$F24+'LRMC - Spare Capacity Ignored'!$G24),'LRMC - Spare Capacity Ignored'!$I24,0))</f>
        <v>0</v>
      </c>
      <c r="AD25" s="180">
        <f>IF($D25=".","",IF(AD$12&gt;('LRMC - Spare Capacity Ignored'!$F24+'LRMC - Spare Capacity Ignored'!$G24),'LRMC - Spare Capacity Ignored'!$I24,0))</f>
        <v>0</v>
      </c>
      <c r="AE25" s="180">
        <f>IF($D25=".","",IF(AE$12&gt;('LRMC - Spare Capacity Ignored'!$F24+'LRMC - Spare Capacity Ignored'!$G24),'LRMC - Spare Capacity Ignored'!$I24,0))</f>
        <v>0</v>
      </c>
      <c r="AF25" s="180">
        <f>IF($D25=".","",IF(AF$12&gt;('LRMC - Spare Capacity Ignored'!$F24+'LRMC - Spare Capacity Ignored'!$G24),'LRMC - Spare Capacity Ignored'!$I24,0))</f>
        <v>0</v>
      </c>
      <c r="AG25" s="180">
        <f>IF($D25=".","",IF(AG$12&gt;('LRMC - Spare Capacity Ignored'!$F24+'LRMC - Spare Capacity Ignored'!$G24),'LRMC - Spare Capacity Ignored'!$I24,0))</f>
        <v>0</v>
      </c>
      <c r="AH25" s="180">
        <f>IF($D25=".","",IF(AH$12&gt;('LRMC - Spare Capacity Ignored'!$F24+'LRMC - Spare Capacity Ignored'!$G24),'LRMC - Spare Capacity Ignored'!$I24,0))</f>
        <v>0</v>
      </c>
      <c r="AI25" s="180">
        <f>IF($D25=".","",IF(AI$12&gt;('LRMC - Spare Capacity Ignored'!$F24+'LRMC - Spare Capacity Ignored'!$G24),'LRMC - Spare Capacity Ignored'!$I24,0))</f>
        <v>0</v>
      </c>
      <c r="AJ25" s="180">
        <f>IF($D25=".","",IF(AJ$12&gt;('LRMC - Spare Capacity Ignored'!$F24+'LRMC - Spare Capacity Ignored'!$G24),'LRMC - Spare Capacity Ignored'!$I24,0))</f>
        <v>0</v>
      </c>
      <c r="AK25" s="180">
        <f>IF($D25=".","",IF(AK$12&gt;('LRMC - Spare Capacity Ignored'!$F24+'LRMC - Spare Capacity Ignored'!$G24),'LRMC - Spare Capacity Ignored'!$I24,0))</f>
        <v>0</v>
      </c>
      <c r="AL25" s="180">
        <f>IF($D25=".","",IF(AL$12&gt;('LRMC - Spare Capacity Ignored'!$F24+'LRMC - Spare Capacity Ignored'!$G24),'LRMC - Spare Capacity Ignored'!$I24,0))</f>
        <v>0</v>
      </c>
      <c r="AM25" s="180">
        <f>IF($D25=".","",IF(AM$12&gt;('LRMC - Spare Capacity Ignored'!$F24+'LRMC - Spare Capacity Ignored'!$G24),'LRMC - Spare Capacity Ignored'!$I24,0))</f>
        <v>0</v>
      </c>
      <c r="AN25" s="180">
        <f>IF($D25=".","",IF(AN$12&gt;('LRMC - Spare Capacity Ignored'!$F24+'LRMC - Spare Capacity Ignored'!$G24),'LRMC - Spare Capacity Ignored'!$I24,0))</f>
        <v>0</v>
      </c>
      <c r="AO25" s="180">
        <f>IF($D25=".","",IF(AO$12&gt;('LRMC - Spare Capacity Ignored'!$F24+'LRMC - Spare Capacity Ignored'!$G24),'LRMC - Spare Capacity Ignored'!$I24,0))</f>
        <v>0</v>
      </c>
      <c r="AP25" s="180">
        <f>IF($D25=".","",IF(AP$12&gt;('LRMC - Spare Capacity Ignored'!$F24+'LRMC - Spare Capacity Ignored'!$G24),'LRMC - Spare Capacity Ignored'!$I24,0))</f>
        <v>0</v>
      </c>
      <c r="AQ25" s="180">
        <f>IF($D25=".","",IF(AQ$12&gt;('LRMC - Spare Capacity Ignored'!$F24+'LRMC - Spare Capacity Ignored'!$G24),'LRMC - Spare Capacity Ignored'!$I24,0))</f>
        <v>0</v>
      </c>
      <c r="AR25" s="180">
        <f>IF($D25=".","",IF(AR$12&gt;('LRMC - Spare Capacity Ignored'!$F24+'LRMC - Spare Capacity Ignored'!$G24),'LRMC - Spare Capacity Ignored'!$I24,0))</f>
        <v>0</v>
      </c>
      <c r="AS25" s="180">
        <f>IF($D25=".","",IF(AS$12&gt;('LRMC - Spare Capacity Ignored'!$F24+'LRMC - Spare Capacity Ignored'!$G24),'LRMC - Spare Capacity Ignored'!$I24,0))</f>
        <v>0</v>
      </c>
      <c r="AT25" s="180">
        <f>IF($D25=".","",IF(AT$12&gt;('LRMC - Spare Capacity Ignored'!$F24+'LRMC - Spare Capacity Ignored'!$G24),'LRMC - Spare Capacity Ignored'!$I24,0))</f>
        <v>0</v>
      </c>
      <c r="AU25" s="180">
        <f>IF($D25=".","",IF(AU$12&gt;('LRMC - Spare Capacity Ignored'!$F24+'LRMC - Spare Capacity Ignored'!$G24),'LRMC - Spare Capacity Ignored'!$I24,0))</f>
        <v>0</v>
      </c>
      <c r="AV25" s="180">
        <f>IF($D25=".","",IF(AV$12&gt;('LRMC - Spare Capacity Ignored'!$F24+'LRMC - Spare Capacity Ignored'!$G24),'LRMC - Spare Capacity Ignored'!$I24,0))</f>
        <v>0</v>
      </c>
      <c r="AW25" s="180">
        <f>IF($D25=".","",IF(AW$12&gt;('LRMC - Spare Capacity Ignored'!$F24+'LRMC - Spare Capacity Ignored'!$G24),'LRMC - Spare Capacity Ignored'!$I24,0))</f>
        <v>0</v>
      </c>
      <c r="AX25" s="180">
        <f>IF($D25=".","",IF(AX$12&gt;('LRMC - Spare Capacity Ignored'!$F24+'LRMC - Spare Capacity Ignored'!$G24),'LRMC - Spare Capacity Ignored'!$I24,0))</f>
        <v>0</v>
      </c>
      <c r="AY25" s="180">
        <f>IF($D25=".","",IF(AY$12&gt;('LRMC - Spare Capacity Ignored'!$F24+'LRMC - Spare Capacity Ignored'!$G24),'LRMC - Spare Capacity Ignored'!$I24,0))</f>
        <v>0</v>
      </c>
      <c r="AZ25" s="180">
        <f>IF($D25=".","",IF(AZ$12&gt;('LRMC - Spare Capacity Ignored'!$F24+'LRMC - Spare Capacity Ignored'!$G24),'LRMC - Spare Capacity Ignored'!$I24,0))</f>
        <v>0</v>
      </c>
      <c r="BA25" s="180">
        <f>IF($D25=".","",IF(BA$12&gt;('LRMC - Spare Capacity Ignored'!$F24+'LRMC - Spare Capacity Ignored'!$G24),'LRMC - Spare Capacity Ignored'!$I24,0))</f>
        <v>0</v>
      </c>
      <c r="BB25" s="180">
        <f>IF($D25=".","",IF(BB$12&gt;('LRMC - Spare Capacity Ignored'!$F24+'LRMC - Spare Capacity Ignored'!$G24),'LRMC - Spare Capacity Ignored'!$I24,0))</f>
        <v>0</v>
      </c>
      <c r="BC25" s="180">
        <f>IF($D25=".","",IF(BC$12&gt;('LRMC - Spare Capacity Ignored'!$F24+'LRMC - Spare Capacity Ignored'!$G24),'LRMC - Spare Capacity Ignored'!$I24,0))</f>
        <v>0</v>
      </c>
      <c r="BD25" s="180">
        <f>IF($D25=".","",IF(BD$12&gt;('LRMC - Spare Capacity Ignored'!$F24+'LRMC - Spare Capacity Ignored'!$G24),'LRMC - Spare Capacity Ignored'!$I24,0))</f>
        <v>0</v>
      </c>
      <c r="BE25" s="180">
        <f>IF($D25=".","",IF(BE$12&gt;('LRMC - Spare Capacity Ignored'!$F24+'LRMC - Spare Capacity Ignored'!$G24),'LRMC - Spare Capacity Ignored'!$I24,0))</f>
        <v>0</v>
      </c>
      <c r="BF25" s="180">
        <f>IF($D25=".","",IF(BF$12&gt;('LRMC - Spare Capacity Ignored'!$F24+'LRMC - Spare Capacity Ignored'!$G24),'LRMC - Spare Capacity Ignored'!$I24,0))</f>
        <v>0</v>
      </c>
      <c r="BG25" s="180">
        <f>IF($D25=".","",IF(BG$12&gt;('LRMC - Spare Capacity Ignored'!$F24+'LRMC - Spare Capacity Ignored'!$G24),'LRMC - Spare Capacity Ignored'!$I24,0))</f>
        <v>0</v>
      </c>
      <c r="BH25" s="180">
        <f>IF($D25=".","",IF(BH$12&gt;('LRMC - Spare Capacity Ignored'!$F24+'LRMC - Spare Capacity Ignored'!$G24),'LRMC - Spare Capacity Ignored'!$I24,0))</f>
        <v>0</v>
      </c>
      <c r="BI25" s="180">
        <f>IF($D25=".","",IF(BI$12&gt;('LRMC - Spare Capacity Ignored'!$F24+'LRMC - Spare Capacity Ignored'!$G24),'LRMC - Spare Capacity Ignored'!$I24,0))</f>
        <v>0</v>
      </c>
      <c r="BJ25" s="180">
        <f>IF($D25=".","",IF(BJ$12&gt;('LRMC - Spare Capacity Ignored'!$F24+'LRMC - Spare Capacity Ignored'!$G24),'LRMC - Spare Capacity Ignored'!$I24,0))</f>
        <v>0</v>
      </c>
      <c r="BK25" s="180">
        <f>IF($D25=".","",IF(BK$12&gt;('LRMC - Spare Capacity Ignored'!$F24+'LRMC - Spare Capacity Ignored'!$G24),'LRMC - Spare Capacity Ignored'!$I24,0))</f>
        <v>0</v>
      </c>
      <c r="BL25" s="180">
        <f>IF($D25=".","",IF(BL$12&gt;('LRMC - Spare Capacity Ignored'!$F24+'LRMC - Spare Capacity Ignored'!$G24),'LRMC - Spare Capacity Ignored'!$I24,0))</f>
        <v>0</v>
      </c>
      <c r="BM25" s="180">
        <f>IF($D25=".","",IF(BM$12&gt;('LRMC - Spare Capacity Ignored'!$F24+'LRMC - Spare Capacity Ignored'!$G24),'LRMC - Spare Capacity Ignored'!$I24,0))</f>
        <v>0</v>
      </c>
      <c r="BN25" s="180">
        <f>IF($D25=".","",IF(BN$12&gt;('LRMC - Spare Capacity Ignored'!$F24+'LRMC - Spare Capacity Ignored'!$G24),'LRMC - Spare Capacity Ignored'!$I24,0))</f>
        <v>0</v>
      </c>
      <c r="BO25" s="180">
        <f>IF($D25=".","",IF(BO$12&gt;('LRMC - Spare Capacity Ignored'!$F24+'LRMC - Spare Capacity Ignored'!$G24),'LRMC - Spare Capacity Ignored'!$I24,0))</f>
        <v>0</v>
      </c>
      <c r="BP25" s="180">
        <f>IF($D25=".","",IF(BP$12&gt;('LRMC - Spare Capacity Ignored'!$F24+'LRMC - Spare Capacity Ignored'!$G24),'LRMC - Spare Capacity Ignored'!$I24,0))</f>
        <v>0</v>
      </c>
      <c r="BQ25" s="180">
        <f>IF($D25=".","",IF(BQ$12&gt;('LRMC - Spare Capacity Ignored'!$F24+'LRMC - Spare Capacity Ignored'!$G24),'LRMC - Spare Capacity Ignored'!$I24,0))</f>
        <v>0</v>
      </c>
      <c r="BR25" s="180">
        <f>IF($D25=".","",IF(BR$12&gt;('LRMC - Spare Capacity Ignored'!$F24+'LRMC - Spare Capacity Ignored'!$G24),'LRMC - Spare Capacity Ignored'!$I24,0))</f>
        <v>0</v>
      </c>
      <c r="BS25" s="180">
        <f>IF($D25=".","",IF(BS$12&gt;('LRMC - Spare Capacity Ignored'!$F24+'LRMC - Spare Capacity Ignored'!$G24),'LRMC - Spare Capacity Ignored'!$I24,0))</f>
        <v>0</v>
      </c>
      <c r="BT25" s="180">
        <f>IF($D25=".","",IF(BT$12&gt;('LRMC - Spare Capacity Ignored'!$F24+'LRMC - Spare Capacity Ignored'!$G24),'LRMC - Spare Capacity Ignored'!$I24,0))</f>
        <v>0</v>
      </c>
      <c r="BU25" s="180">
        <f>IF($D25=".","",IF(BU$12&gt;('LRMC - Spare Capacity Ignored'!$F24+'LRMC - Spare Capacity Ignored'!$G24),'LRMC - Spare Capacity Ignored'!$I24,0))</f>
        <v>0</v>
      </c>
      <c r="BV25" s="180">
        <f>IF($D25=".","",IF(BV$12&gt;('LRMC - Spare Capacity Ignored'!$F24+'LRMC - Spare Capacity Ignored'!$G24),'LRMC - Spare Capacity Ignored'!$I24,0))</f>
        <v>0</v>
      </c>
      <c r="BW25" s="180">
        <f>IF($D25=".","",IF(BW$12&gt;('LRMC - Spare Capacity Ignored'!$F24+'LRMC - Spare Capacity Ignored'!$G24),'LRMC - Spare Capacity Ignored'!$I24,0))</f>
        <v>0</v>
      </c>
      <c r="BX25" s="180">
        <f>IF($D25=".","",IF(BX$12&gt;('LRMC - Spare Capacity Ignored'!$F24+'LRMC - Spare Capacity Ignored'!$G24),'LRMC - Spare Capacity Ignored'!$I24,0))</f>
        <v>32000</v>
      </c>
      <c r="BY25" s="180">
        <f>IF($D25=".","",IF(BY$12&gt;('LRMC - Spare Capacity Ignored'!$F24+'LRMC - Spare Capacity Ignored'!$G24),'LRMC - Spare Capacity Ignored'!$I24,0))</f>
        <v>32000</v>
      </c>
      <c r="BZ25" s="180">
        <f>IF($D25=".","",IF(BZ$12&gt;('LRMC - Spare Capacity Ignored'!$F24+'LRMC - Spare Capacity Ignored'!$G24),'LRMC - Spare Capacity Ignored'!$I24,0))</f>
        <v>32000</v>
      </c>
      <c r="CA25" s="180">
        <f>IF($D25=".","",IF(CA$12&gt;('LRMC - Spare Capacity Ignored'!$F24+'LRMC - Spare Capacity Ignored'!$G24),'LRMC - Spare Capacity Ignored'!$I24,0))</f>
        <v>32000</v>
      </c>
      <c r="CB25" s="180">
        <f>IF($D25=".","",IF(CB$12&gt;('LRMC - Spare Capacity Ignored'!$F24+'LRMC - Spare Capacity Ignored'!$G24),'LRMC - Spare Capacity Ignored'!$I24,0))</f>
        <v>32000</v>
      </c>
      <c r="CC25" s="180">
        <f>IF($D25=".","",IF(CC$12&gt;('LRMC - Spare Capacity Ignored'!$F24+'LRMC - Spare Capacity Ignored'!$G24),'LRMC - Spare Capacity Ignored'!$I24,0))</f>
        <v>32000</v>
      </c>
      <c r="CD25" s="180">
        <f>IF($D25=".","",IF(CD$12&gt;('LRMC - Spare Capacity Ignored'!$F24+'LRMC - Spare Capacity Ignored'!$G24),'LRMC - Spare Capacity Ignored'!$I24,0))</f>
        <v>32000</v>
      </c>
      <c r="CE25" s="180">
        <f>IF($D25=".","",IF(CE$12&gt;('LRMC - Spare Capacity Ignored'!$F24+'LRMC - Spare Capacity Ignored'!$G24),'LRMC - Spare Capacity Ignored'!$I24,0))</f>
        <v>32000</v>
      </c>
      <c r="CF25" s="180">
        <f>IF($D25=".","",IF(CF$12&gt;('LRMC - Spare Capacity Ignored'!$F24+'LRMC - Spare Capacity Ignored'!$G24),'LRMC - Spare Capacity Ignored'!$I24,0))</f>
        <v>32000</v>
      </c>
      <c r="CG25" s="180">
        <f>IF($D25=".","",IF(CG$12&gt;('LRMC - Spare Capacity Ignored'!$F24+'LRMC - Spare Capacity Ignored'!$G24),'LRMC - Spare Capacity Ignored'!$I24,0))</f>
        <v>32000</v>
      </c>
      <c r="CH25" s="180">
        <f>IF($D25=".","",IF(CH$12&gt;('LRMC - Spare Capacity Ignored'!$F24+'LRMC - Spare Capacity Ignored'!$G24),'LRMC - Spare Capacity Ignored'!$I24,0))</f>
        <v>32000</v>
      </c>
      <c r="CI25" s="180">
        <f>IF($D25=".","",IF(CI$12&gt;('LRMC - Spare Capacity Ignored'!$F24+'LRMC - Spare Capacity Ignored'!$G24),'LRMC - Spare Capacity Ignored'!$I24,0))</f>
        <v>32000</v>
      </c>
      <c r="CJ25" s="180">
        <f>IF($D25=".","",IF(CJ$12&gt;('LRMC - Spare Capacity Ignored'!$F24+'LRMC - Spare Capacity Ignored'!$G24),'LRMC - Spare Capacity Ignored'!$I24,0))</f>
        <v>32000</v>
      </c>
      <c r="CK25" s="180">
        <f>IF($D25=".","",IF(CK$12&gt;('LRMC - Spare Capacity Ignored'!$F24+'LRMC - Spare Capacity Ignored'!$G24),'LRMC - Spare Capacity Ignored'!$I24,0))</f>
        <v>32000</v>
      </c>
      <c r="CL25" s="180">
        <f>IF($D25=".","",IF(CL$12&gt;('LRMC - Spare Capacity Ignored'!$F24+'LRMC - Spare Capacity Ignored'!$G24),'LRMC - Spare Capacity Ignored'!$I24,0))</f>
        <v>32000</v>
      </c>
      <c r="CM25" s="180">
        <f>IF($D25=".","",IF(CM$12&gt;('LRMC - Spare Capacity Ignored'!$F24+'LRMC - Spare Capacity Ignored'!$G24),'LRMC - Spare Capacity Ignored'!$I24,0))</f>
        <v>32000</v>
      </c>
      <c r="CN25" s="180">
        <f>IF($D25=".","",IF(CN$12&gt;('LRMC - Spare Capacity Ignored'!$F24+'LRMC - Spare Capacity Ignored'!$G24),'LRMC - Spare Capacity Ignored'!$I24,0))</f>
        <v>32000</v>
      </c>
      <c r="CO25" s="180">
        <f>IF($D25=".","",IF(CO$12&gt;('LRMC - Spare Capacity Ignored'!$F24+'LRMC - Spare Capacity Ignored'!$G24),'LRMC - Spare Capacity Ignored'!$I24,0))</f>
        <v>32000</v>
      </c>
      <c r="CP25" s="180">
        <f>IF($D25=".","",IF(CP$12&gt;('LRMC - Spare Capacity Ignored'!$F24+'LRMC - Spare Capacity Ignored'!$G24),'LRMC - Spare Capacity Ignored'!$I24,0))</f>
        <v>32000</v>
      </c>
      <c r="CQ25" s="180">
        <f>IF($D25=".","",IF(CQ$12&gt;('LRMC - Spare Capacity Ignored'!$F24+'LRMC - Spare Capacity Ignored'!$G24),'LRMC - Spare Capacity Ignored'!$I24,0))</f>
        <v>32000</v>
      </c>
      <c r="CR25" s="180">
        <f>IF($D25=".","",IF(CR$12&gt;('LRMC - Spare Capacity Ignored'!$F24+'LRMC - Spare Capacity Ignored'!$G24),'LRMC - Spare Capacity Ignored'!$I24,0))</f>
        <v>32000</v>
      </c>
      <c r="CS25" s="180">
        <f>IF($D25=".","",IF(CS$12&gt;('LRMC - Spare Capacity Ignored'!$F24+'LRMC - Spare Capacity Ignored'!$G24),'LRMC - Spare Capacity Ignored'!$I24,0))</f>
        <v>32000</v>
      </c>
      <c r="CT25" s="180">
        <f>IF($D25=".","",IF(CT$12&gt;('LRMC - Spare Capacity Ignored'!$F24+'LRMC - Spare Capacity Ignored'!$G24),'LRMC - Spare Capacity Ignored'!$I24,0))</f>
        <v>32000</v>
      </c>
      <c r="CU25" s="180">
        <f>IF($D25=".","",IF(CU$12&gt;('LRMC - Spare Capacity Ignored'!$F24+'LRMC - Spare Capacity Ignored'!$G24),'LRMC - Spare Capacity Ignored'!$I24,0))</f>
        <v>32000</v>
      </c>
      <c r="CV25" s="180">
        <f>IF($D25=".","",IF(CV$12&gt;('LRMC - Spare Capacity Ignored'!$F24+'LRMC - Spare Capacity Ignored'!$G24),'LRMC - Spare Capacity Ignored'!$I24,0))</f>
        <v>32000</v>
      </c>
      <c r="CW25" s="180">
        <f>IF($D25=".","",IF(CW$12&gt;('LRMC - Spare Capacity Ignored'!$F24+'LRMC - Spare Capacity Ignored'!$G24),'LRMC - Spare Capacity Ignored'!$I24,0))</f>
        <v>32000</v>
      </c>
      <c r="CX25" s="180">
        <f>IF($D25=".","",IF(CX$12&gt;('LRMC - Spare Capacity Ignored'!$F24+'LRMC - Spare Capacity Ignored'!$G24),'LRMC - Spare Capacity Ignored'!$I24,0))</f>
        <v>32000</v>
      </c>
      <c r="CY25" s="180">
        <f>IF($D25=".","",IF(CY$12&gt;('LRMC - Spare Capacity Ignored'!$F24+'LRMC - Spare Capacity Ignored'!$G24),'LRMC - Spare Capacity Ignored'!$I24,0))</f>
        <v>32000</v>
      </c>
      <c r="CZ25" s="180">
        <f>IF($D25=".","",IF(CZ$12&gt;('LRMC - Spare Capacity Ignored'!$F24+'LRMC - Spare Capacity Ignored'!$G24),'LRMC - Spare Capacity Ignored'!$I24,0))</f>
        <v>32000</v>
      </c>
      <c r="DA25" s="180">
        <f>IF($D25=".","",IF(DA$12&gt;('LRMC - Spare Capacity Ignored'!$F24+'LRMC - Spare Capacity Ignored'!$G24),'LRMC - Spare Capacity Ignored'!$I24,0))</f>
        <v>32000</v>
      </c>
      <c r="DB25" s="177"/>
    </row>
    <row r="26" spans="3:106" x14ac:dyDescent="0.25">
      <c r="C26" s="183">
        <f>Inputs!C46</f>
        <v>9</v>
      </c>
      <c r="D26" s="120" t="str">
        <f>IF(Inputs!D46="",".",Inputs!D46)</f>
        <v>.</v>
      </c>
      <c r="E26" s="182"/>
      <c r="F26" s="180" t="str">
        <f>IF($D26=".","",IF(F$12&gt;('LRMC - Spare Capacity Ignored'!$F25+'LRMC - Spare Capacity Ignored'!$G25),'LRMC - Spare Capacity Ignored'!$I25,0))</f>
        <v/>
      </c>
      <c r="G26" s="180" t="str">
        <f>IF($D26=".","",IF(G$12&gt;('LRMC - Spare Capacity Ignored'!$F25+'LRMC - Spare Capacity Ignored'!$G25),'LRMC - Spare Capacity Ignored'!$I25,0))</f>
        <v/>
      </c>
      <c r="H26" s="180" t="str">
        <f>IF($D26=".","",IF(H$12&gt;('LRMC - Spare Capacity Ignored'!$F25+'LRMC - Spare Capacity Ignored'!$G25),'LRMC - Spare Capacity Ignored'!$I25,0))</f>
        <v/>
      </c>
      <c r="I26" s="180" t="str">
        <f>IF($D26=".","",IF(I$12&gt;('LRMC - Spare Capacity Ignored'!$F25+'LRMC - Spare Capacity Ignored'!$G25),'LRMC - Spare Capacity Ignored'!$I25,0))</f>
        <v/>
      </c>
      <c r="J26" s="180" t="str">
        <f>IF($D26=".","",IF(J$12&gt;('LRMC - Spare Capacity Ignored'!$F25+'LRMC - Spare Capacity Ignored'!$G25),'LRMC - Spare Capacity Ignored'!$I25,0))</f>
        <v/>
      </c>
      <c r="K26" s="180" t="str">
        <f>IF($D26=".","",IF(K$12&gt;('LRMC - Spare Capacity Ignored'!$F25+'LRMC - Spare Capacity Ignored'!$G25),'LRMC - Spare Capacity Ignored'!$I25,0))</f>
        <v/>
      </c>
      <c r="L26" s="180" t="str">
        <f>IF($D26=".","",IF(L$12&gt;('LRMC - Spare Capacity Ignored'!$F25+'LRMC - Spare Capacity Ignored'!$G25),'LRMC - Spare Capacity Ignored'!$I25,0))</f>
        <v/>
      </c>
      <c r="M26" s="180" t="str">
        <f>IF($D26=".","",IF(M$12&gt;('LRMC - Spare Capacity Ignored'!$F25+'LRMC - Spare Capacity Ignored'!$G25),'LRMC - Spare Capacity Ignored'!$I25,0))</f>
        <v/>
      </c>
      <c r="N26" s="180" t="str">
        <f>IF($D26=".","",IF(N$12&gt;('LRMC - Spare Capacity Ignored'!$F25+'LRMC - Spare Capacity Ignored'!$G25),'LRMC - Spare Capacity Ignored'!$I25,0))</f>
        <v/>
      </c>
      <c r="O26" s="180" t="str">
        <f>IF($D26=".","",IF(O$12&gt;('LRMC - Spare Capacity Ignored'!$F25+'LRMC - Spare Capacity Ignored'!$G25),'LRMC - Spare Capacity Ignored'!$I25,0))</f>
        <v/>
      </c>
      <c r="P26" s="180" t="str">
        <f>IF($D26=".","",IF(P$12&gt;('LRMC - Spare Capacity Ignored'!$F25+'LRMC - Spare Capacity Ignored'!$G25),'LRMC - Spare Capacity Ignored'!$I25,0))</f>
        <v/>
      </c>
      <c r="Q26" s="180" t="str">
        <f>IF($D26=".","",IF(Q$12&gt;('LRMC - Spare Capacity Ignored'!$F25+'LRMC - Spare Capacity Ignored'!$G25),'LRMC - Spare Capacity Ignored'!$I25,0))</f>
        <v/>
      </c>
      <c r="R26" s="180" t="str">
        <f>IF($D26=".","",IF(R$12&gt;('LRMC - Spare Capacity Ignored'!$F25+'LRMC - Spare Capacity Ignored'!$G25),'LRMC - Spare Capacity Ignored'!$I25,0))</f>
        <v/>
      </c>
      <c r="S26" s="180" t="str">
        <f>IF($D26=".","",IF(S$12&gt;('LRMC - Spare Capacity Ignored'!$F25+'LRMC - Spare Capacity Ignored'!$G25),'LRMC - Spare Capacity Ignored'!$I25,0))</f>
        <v/>
      </c>
      <c r="T26" s="180" t="str">
        <f>IF($D26=".","",IF(T$12&gt;('LRMC - Spare Capacity Ignored'!$F25+'LRMC - Spare Capacity Ignored'!$G25),'LRMC - Spare Capacity Ignored'!$I25,0))</f>
        <v/>
      </c>
      <c r="U26" s="180" t="str">
        <f>IF($D26=".","",IF(U$12&gt;('LRMC - Spare Capacity Ignored'!$F25+'LRMC - Spare Capacity Ignored'!$G25),'LRMC - Spare Capacity Ignored'!$I25,0))</f>
        <v/>
      </c>
      <c r="V26" s="180" t="str">
        <f>IF($D26=".","",IF(V$12&gt;('LRMC - Spare Capacity Ignored'!$F25+'LRMC - Spare Capacity Ignored'!$G25),'LRMC - Spare Capacity Ignored'!$I25,0))</f>
        <v/>
      </c>
      <c r="W26" s="180" t="str">
        <f>IF($D26=".","",IF(W$12&gt;('LRMC - Spare Capacity Ignored'!$F25+'LRMC - Spare Capacity Ignored'!$G25),'LRMC - Spare Capacity Ignored'!$I25,0))</f>
        <v/>
      </c>
      <c r="X26" s="180" t="str">
        <f>IF($D26=".","",IF(X$12&gt;('LRMC - Spare Capacity Ignored'!$F25+'LRMC - Spare Capacity Ignored'!$G25),'LRMC - Spare Capacity Ignored'!$I25,0))</f>
        <v/>
      </c>
      <c r="Y26" s="180" t="str">
        <f>IF($D26=".","",IF(Y$12&gt;('LRMC - Spare Capacity Ignored'!$F25+'LRMC - Spare Capacity Ignored'!$G25),'LRMC - Spare Capacity Ignored'!$I25,0))</f>
        <v/>
      </c>
      <c r="Z26" s="180" t="str">
        <f>IF($D26=".","",IF(Z$12&gt;('LRMC - Spare Capacity Ignored'!$F25+'LRMC - Spare Capacity Ignored'!$G25),'LRMC - Spare Capacity Ignored'!$I25,0))</f>
        <v/>
      </c>
      <c r="AA26" s="180" t="str">
        <f>IF($D26=".","",IF(AA$12&gt;('LRMC - Spare Capacity Ignored'!$F25+'LRMC - Spare Capacity Ignored'!$G25),'LRMC - Spare Capacity Ignored'!$I25,0))</f>
        <v/>
      </c>
      <c r="AB26" s="180" t="str">
        <f>IF($D26=".","",IF(AB$12&gt;('LRMC - Spare Capacity Ignored'!$F25+'LRMC - Spare Capacity Ignored'!$G25),'LRMC - Spare Capacity Ignored'!$I25,0))</f>
        <v/>
      </c>
      <c r="AC26" s="180" t="str">
        <f>IF($D26=".","",IF(AC$12&gt;('LRMC - Spare Capacity Ignored'!$F25+'LRMC - Spare Capacity Ignored'!$G25),'LRMC - Spare Capacity Ignored'!$I25,0))</f>
        <v/>
      </c>
      <c r="AD26" s="180" t="str">
        <f>IF($D26=".","",IF(AD$12&gt;('LRMC - Spare Capacity Ignored'!$F25+'LRMC - Spare Capacity Ignored'!$G25),'LRMC - Spare Capacity Ignored'!$I25,0))</f>
        <v/>
      </c>
      <c r="AE26" s="180" t="str">
        <f>IF($D26=".","",IF(AE$12&gt;('LRMC - Spare Capacity Ignored'!$F25+'LRMC - Spare Capacity Ignored'!$G25),'LRMC - Spare Capacity Ignored'!$I25,0))</f>
        <v/>
      </c>
      <c r="AF26" s="180" t="str">
        <f>IF($D26=".","",IF(AF$12&gt;('LRMC - Spare Capacity Ignored'!$F25+'LRMC - Spare Capacity Ignored'!$G25),'LRMC - Spare Capacity Ignored'!$I25,0))</f>
        <v/>
      </c>
      <c r="AG26" s="180" t="str">
        <f>IF($D26=".","",IF(AG$12&gt;('LRMC - Spare Capacity Ignored'!$F25+'LRMC - Spare Capacity Ignored'!$G25),'LRMC - Spare Capacity Ignored'!$I25,0))</f>
        <v/>
      </c>
      <c r="AH26" s="180" t="str">
        <f>IF($D26=".","",IF(AH$12&gt;('LRMC - Spare Capacity Ignored'!$F25+'LRMC - Spare Capacity Ignored'!$G25),'LRMC - Spare Capacity Ignored'!$I25,0))</f>
        <v/>
      </c>
      <c r="AI26" s="180" t="str">
        <f>IF($D26=".","",IF(AI$12&gt;('LRMC - Spare Capacity Ignored'!$F25+'LRMC - Spare Capacity Ignored'!$G25),'LRMC - Spare Capacity Ignored'!$I25,0))</f>
        <v/>
      </c>
      <c r="AJ26" s="180" t="str">
        <f>IF($D26=".","",IF(AJ$12&gt;('LRMC - Spare Capacity Ignored'!$F25+'LRMC - Spare Capacity Ignored'!$G25),'LRMC - Spare Capacity Ignored'!$I25,0))</f>
        <v/>
      </c>
      <c r="AK26" s="180" t="str">
        <f>IF($D26=".","",IF(AK$12&gt;('LRMC - Spare Capacity Ignored'!$F25+'LRMC - Spare Capacity Ignored'!$G25),'LRMC - Spare Capacity Ignored'!$I25,0))</f>
        <v/>
      </c>
      <c r="AL26" s="180" t="str">
        <f>IF($D26=".","",IF(AL$12&gt;('LRMC - Spare Capacity Ignored'!$F25+'LRMC - Spare Capacity Ignored'!$G25),'LRMC - Spare Capacity Ignored'!$I25,0))</f>
        <v/>
      </c>
      <c r="AM26" s="180" t="str">
        <f>IF($D26=".","",IF(AM$12&gt;('LRMC - Spare Capacity Ignored'!$F25+'LRMC - Spare Capacity Ignored'!$G25),'LRMC - Spare Capacity Ignored'!$I25,0))</f>
        <v/>
      </c>
      <c r="AN26" s="180" t="str">
        <f>IF($D26=".","",IF(AN$12&gt;('LRMC - Spare Capacity Ignored'!$F25+'LRMC - Spare Capacity Ignored'!$G25),'LRMC - Spare Capacity Ignored'!$I25,0))</f>
        <v/>
      </c>
      <c r="AO26" s="180" t="str">
        <f>IF($D26=".","",IF(AO$12&gt;('LRMC - Spare Capacity Ignored'!$F25+'LRMC - Spare Capacity Ignored'!$G25),'LRMC - Spare Capacity Ignored'!$I25,0))</f>
        <v/>
      </c>
      <c r="AP26" s="180" t="str">
        <f>IF($D26=".","",IF(AP$12&gt;('LRMC - Spare Capacity Ignored'!$F25+'LRMC - Spare Capacity Ignored'!$G25),'LRMC - Spare Capacity Ignored'!$I25,0))</f>
        <v/>
      </c>
      <c r="AQ26" s="180" t="str">
        <f>IF($D26=".","",IF(AQ$12&gt;('LRMC - Spare Capacity Ignored'!$F25+'LRMC - Spare Capacity Ignored'!$G25),'LRMC - Spare Capacity Ignored'!$I25,0))</f>
        <v/>
      </c>
      <c r="AR26" s="180" t="str">
        <f>IF($D26=".","",IF(AR$12&gt;('LRMC - Spare Capacity Ignored'!$F25+'LRMC - Spare Capacity Ignored'!$G25),'LRMC - Spare Capacity Ignored'!$I25,0))</f>
        <v/>
      </c>
      <c r="AS26" s="180" t="str">
        <f>IF($D26=".","",IF(AS$12&gt;('LRMC - Spare Capacity Ignored'!$F25+'LRMC - Spare Capacity Ignored'!$G25),'LRMC - Spare Capacity Ignored'!$I25,0))</f>
        <v/>
      </c>
      <c r="AT26" s="180" t="str">
        <f>IF($D26=".","",IF(AT$12&gt;('LRMC - Spare Capacity Ignored'!$F25+'LRMC - Spare Capacity Ignored'!$G25),'LRMC - Spare Capacity Ignored'!$I25,0))</f>
        <v/>
      </c>
      <c r="AU26" s="180" t="str">
        <f>IF($D26=".","",IF(AU$12&gt;('LRMC - Spare Capacity Ignored'!$F25+'LRMC - Spare Capacity Ignored'!$G25),'LRMC - Spare Capacity Ignored'!$I25,0))</f>
        <v/>
      </c>
      <c r="AV26" s="180" t="str">
        <f>IF($D26=".","",IF(AV$12&gt;('LRMC - Spare Capacity Ignored'!$F25+'LRMC - Spare Capacity Ignored'!$G25),'LRMC - Spare Capacity Ignored'!$I25,0))</f>
        <v/>
      </c>
      <c r="AW26" s="180" t="str">
        <f>IF($D26=".","",IF(AW$12&gt;('LRMC - Spare Capacity Ignored'!$F25+'LRMC - Spare Capacity Ignored'!$G25),'LRMC - Spare Capacity Ignored'!$I25,0))</f>
        <v/>
      </c>
      <c r="AX26" s="180" t="str">
        <f>IF($D26=".","",IF(AX$12&gt;('LRMC - Spare Capacity Ignored'!$F25+'LRMC - Spare Capacity Ignored'!$G25),'LRMC - Spare Capacity Ignored'!$I25,0))</f>
        <v/>
      </c>
      <c r="AY26" s="180" t="str">
        <f>IF($D26=".","",IF(AY$12&gt;('LRMC - Spare Capacity Ignored'!$F25+'LRMC - Spare Capacity Ignored'!$G25),'LRMC - Spare Capacity Ignored'!$I25,0))</f>
        <v/>
      </c>
      <c r="AZ26" s="180" t="str">
        <f>IF($D26=".","",IF(AZ$12&gt;('LRMC - Spare Capacity Ignored'!$F25+'LRMC - Spare Capacity Ignored'!$G25),'LRMC - Spare Capacity Ignored'!$I25,0))</f>
        <v/>
      </c>
      <c r="BA26" s="180" t="str">
        <f>IF($D26=".","",IF(BA$12&gt;('LRMC - Spare Capacity Ignored'!$F25+'LRMC - Spare Capacity Ignored'!$G25),'LRMC - Spare Capacity Ignored'!$I25,0))</f>
        <v/>
      </c>
      <c r="BB26" s="180" t="str">
        <f>IF($D26=".","",IF(BB$12&gt;('LRMC - Spare Capacity Ignored'!$F25+'LRMC - Spare Capacity Ignored'!$G25),'LRMC - Spare Capacity Ignored'!$I25,0))</f>
        <v/>
      </c>
      <c r="BC26" s="180" t="str">
        <f>IF($D26=".","",IF(BC$12&gt;('LRMC - Spare Capacity Ignored'!$F25+'LRMC - Spare Capacity Ignored'!$G25),'LRMC - Spare Capacity Ignored'!$I25,0))</f>
        <v/>
      </c>
      <c r="BD26" s="180" t="str">
        <f>IF($D26=".","",IF(BD$12&gt;('LRMC - Spare Capacity Ignored'!$F25+'LRMC - Spare Capacity Ignored'!$G25),'LRMC - Spare Capacity Ignored'!$I25,0))</f>
        <v/>
      </c>
      <c r="BE26" s="180" t="str">
        <f>IF($D26=".","",IF(BE$12&gt;('LRMC - Spare Capacity Ignored'!$F25+'LRMC - Spare Capacity Ignored'!$G25),'LRMC - Spare Capacity Ignored'!$I25,0))</f>
        <v/>
      </c>
      <c r="BF26" s="180" t="str">
        <f>IF($D26=".","",IF(BF$12&gt;('LRMC - Spare Capacity Ignored'!$F25+'LRMC - Spare Capacity Ignored'!$G25),'LRMC - Spare Capacity Ignored'!$I25,0))</f>
        <v/>
      </c>
      <c r="BG26" s="180" t="str">
        <f>IF($D26=".","",IF(BG$12&gt;('LRMC - Spare Capacity Ignored'!$F25+'LRMC - Spare Capacity Ignored'!$G25),'LRMC - Spare Capacity Ignored'!$I25,0))</f>
        <v/>
      </c>
      <c r="BH26" s="180" t="str">
        <f>IF($D26=".","",IF(BH$12&gt;('LRMC - Spare Capacity Ignored'!$F25+'LRMC - Spare Capacity Ignored'!$G25),'LRMC - Spare Capacity Ignored'!$I25,0))</f>
        <v/>
      </c>
      <c r="BI26" s="180" t="str">
        <f>IF($D26=".","",IF(BI$12&gt;('LRMC - Spare Capacity Ignored'!$F25+'LRMC - Spare Capacity Ignored'!$G25),'LRMC - Spare Capacity Ignored'!$I25,0))</f>
        <v/>
      </c>
      <c r="BJ26" s="180" t="str">
        <f>IF($D26=".","",IF(BJ$12&gt;('LRMC - Spare Capacity Ignored'!$F25+'LRMC - Spare Capacity Ignored'!$G25),'LRMC - Spare Capacity Ignored'!$I25,0))</f>
        <v/>
      </c>
      <c r="BK26" s="180" t="str">
        <f>IF($D26=".","",IF(BK$12&gt;('LRMC - Spare Capacity Ignored'!$F25+'LRMC - Spare Capacity Ignored'!$G25),'LRMC - Spare Capacity Ignored'!$I25,0))</f>
        <v/>
      </c>
      <c r="BL26" s="180" t="str">
        <f>IF($D26=".","",IF(BL$12&gt;('LRMC - Spare Capacity Ignored'!$F25+'LRMC - Spare Capacity Ignored'!$G25),'LRMC - Spare Capacity Ignored'!$I25,0))</f>
        <v/>
      </c>
      <c r="BM26" s="180" t="str">
        <f>IF($D26=".","",IF(BM$12&gt;('LRMC - Spare Capacity Ignored'!$F25+'LRMC - Spare Capacity Ignored'!$G25),'LRMC - Spare Capacity Ignored'!$I25,0))</f>
        <v/>
      </c>
      <c r="BN26" s="180" t="str">
        <f>IF($D26=".","",IF(BN$12&gt;('LRMC - Spare Capacity Ignored'!$F25+'LRMC - Spare Capacity Ignored'!$G25),'LRMC - Spare Capacity Ignored'!$I25,0))</f>
        <v/>
      </c>
      <c r="BO26" s="180" t="str">
        <f>IF($D26=".","",IF(BO$12&gt;('LRMC - Spare Capacity Ignored'!$F25+'LRMC - Spare Capacity Ignored'!$G25),'LRMC - Spare Capacity Ignored'!$I25,0))</f>
        <v/>
      </c>
      <c r="BP26" s="180" t="str">
        <f>IF($D26=".","",IF(BP$12&gt;('LRMC - Spare Capacity Ignored'!$F25+'LRMC - Spare Capacity Ignored'!$G25),'LRMC - Spare Capacity Ignored'!$I25,0))</f>
        <v/>
      </c>
      <c r="BQ26" s="180" t="str">
        <f>IF($D26=".","",IF(BQ$12&gt;('LRMC - Spare Capacity Ignored'!$F25+'LRMC - Spare Capacity Ignored'!$G25),'LRMC - Spare Capacity Ignored'!$I25,0))</f>
        <v/>
      </c>
      <c r="BR26" s="180" t="str">
        <f>IF($D26=".","",IF(BR$12&gt;('LRMC - Spare Capacity Ignored'!$F25+'LRMC - Spare Capacity Ignored'!$G25),'LRMC - Spare Capacity Ignored'!$I25,0))</f>
        <v/>
      </c>
      <c r="BS26" s="180" t="str">
        <f>IF($D26=".","",IF(BS$12&gt;('LRMC - Spare Capacity Ignored'!$F25+'LRMC - Spare Capacity Ignored'!$G25),'LRMC - Spare Capacity Ignored'!$I25,0))</f>
        <v/>
      </c>
      <c r="BT26" s="180" t="str">
        <f>IF($D26=".","",IF(BT$12&gt;('LRMC - Spare Capacity Ignored'!$F25+'LRMC - Spare Capacity Ignored'!$G25),'LRMC - Spare Capacity Ignored'!$I25,0))</f>
        <v/>
      </c>
      <c r="BU26" s="180" t="str">
        <f>IF($D26=".","",IF(BU$12&gt;('LRMC - Spare Capacity Ignored'!$F25+'LRMC - Spare Capacity Ignored'!$G25),'LRMC - Spare Capacity Ignored'!$I25,0))</f>
        <v/>
      </c>
      <c r="BV26" s="180" t="str">
        <f>IF($D26=".","",IF(BV$12&gt;('LRMC - Spare Capacity Ignored'!$F25+'LRMC - Spare Capacity Ignored'!$G25),'LRMC - Spare Capacity Ignored'!$I25,0))</f>
        <v/>
      </c>
      <c r="BW26" s="180" t="str">
        <f>IF($D26=".","",IF(BW$12&gt;('LRMC - Spare Capacity Ignored'!$F25+'LRMC - Spare Capacity Ignored'!$G25),'LRMC - Spare Capacity Ignored'!$I25,0))</f>
        <v/>
      </c>
      <c r="BX26" s="180" t="str">
        <f>IF($D26=".","",IF(BX$12&gt;('LRMC - Spare Capacity Ignored'!$F25+'LRMC - Spare Capacity Ignored'!$G25),'LRMC - Spare Capacity Ignored'!$I25,0))</f>
        <v/>
      </c>
      <c r="BY26" s="180" t="str">
        <f>IF($D26=".","",IF(BY$12&gt;('LRMC - Spare Capacity Ignored'!$F25+'LRMC - Spare Capacity Ignored'!$G25),'LRMC - Spare Capacity Ignored'!$I25,0))</f>
        <v/>
      </c>
      <c r="BZ26" s="180" t="str">
        <f>IF($D26=".","",IF(BZ$12&gt;('LRMC - Spare Capacity Ignored'!$F25+'LRMC - Spare Capacity Ignored'!$G25),'LRMC - Spare Capacity Ignored'!$I25,0))</f>
        <v/>
      </c>
      <c r="CA26" s="180" t="str">
        <f>IF($D26=".","",IF(CA$12&gt;('LRMC - Spare Capacity Ignored'!$F25+'LRMC - Spare Capacity Ignored'!$G25),'LRMC - Spare Capacity Ignored'!$I25,0))</f>
        <v/>
      </c>
      <c r="CB26" s="180" t="str">
        <f>IF($D26=".","",IF(CB$12&gt;('LRMC - Spare Capacity Ignored'!$F25+'LRMC - Spare Capacity Ignored'!$G25),'LRMC - Spare Capacity Ignored'!$I25,0))</f>
        <v/>
      </c>
      <c r="CC26" s="180" t="str">
        <f>IF($D26=".","",IF(CC$12&gt;('LRMC - Spare Capacity Ignored'!$F25+'LRMC - Spare Capacity Ignored'!$G25),'LRMC - Spare Capacity Ignored'!$I25,0))</f>
        <v/>
      </c>
      <c r="CD26" s="180" t="str">
        <f>IF($D26=".","",IF(CD$12&gt;('LRMC - Spare Capacity Ignored'!$F25+'LRMC - Spare Capacity Ignored'!$G25),'LRMC - Spare Capacity Ignored'!$I25,0))</f>
        <v/>
      </c>
      <c r="CE26" s="180" t="str">
        <f>IF($D26=".","",IF(CE$12&gt;('LRMC - Spare Capacity Ignored'!$F25+'LRMC - Spare Capacity Ignored'!$G25),'LRMC - Spare Capacity Ignored'!$I25,0))</f>
        <v/>
      </c>
      <c r="CF26" s="180" t="str">
        <f>IF($D26=".","",IF(CF$12&gt;('LRMC - Spare Capacity Ignored'!$F25+'LRMC - Spare Capacity Ignored'!$G25),'LRMC - Spare Capacity Ignored'!$I25,0))</f>
        <v/>
      </c>
      <c r="CG26" s="180" t="str">
        <f>IF($D26=".","",IF(CG$12&gt;('LRMC - Spare Capacity Ignored'!$F25+'LRMC - Spare Capacity Ignored'!$G25),'LRMC - Spare Capacity Ignored'!$I25,0))</f>
        <v/>
      </c>
      <c r="CH26" s="180" t="str">
        <f>IF($D26=".","",IF(CH$12&gt;('LRMC - Spare Capacity Ignored'!$F25+'LRMC - Spare Capacity Ignored'!$G25),'LRMC - Spare Capacity Ignored'!$I25,0))</f>
        <v/>
      </c>
      <c r="CI26" s="180" t="str">
        <f>IF($D26=".","",IF(CI$12&gt;('LRMC - Spare Capacity Ignored'!$F25+'LRMC - Spare Capacity Ignored'!$G25),'LRMC - Spare Capacity Ignored'!$I25,0))</f>
        <v/>
      </c>
      <c r="CJ26" s="180" t="str">
        <f>IF($D26=".","",IF(CJ$12&gt;('LRMC - Spare Capacity Ignored'!$F25+'LRMC - Spare Capacity Ignored'!$G25),'LRMC - Spare Capacity Ignored'!$I25,0))</f>
        <v/>
      </c>
      <c r="CK26" s="180" t="str">
        <f>IF($D26=".","",IF(CK$12&gt;('LRMC - Spare Capacity Ignored'!$F25+'LRMC - Spare Capacity Ignored'!$G25),'LRMC - Spare Capacity Ignored'!$I25,0))</f>
        <v/>
      </c>
      <c r="CL26" s="180" t="str">
        <f>IF($D26=".","",IF(CL$12&gt;('LRMC - Spare Capacity Ignored'!$F25+'LRMC - Spare Capacity Ignored'!$G25),'LRMC - Spare Capacity Ignored'!$I25,0))</f>
        <v/>
      </c>
      <c r="CM26" s="180" t="str">
        <f>IF($D26=".","",IF(CM$12&gt;('LRMC - Spare Capacity Ignored'!$F25+'LRMC - Spare Capacity Ignored'!$G25),'LRMC - Spare Capacity Ignored'!$I25,0))</f>
        <v/>
      </c>
      <c r="CN26" s="180" t="str">
        <f>IF($D26=".","",IF(CN$12&gt;('LRMC - Spare Capacity Ignored'!$F25+'LRMC - Spare Capacity Ignored'!$G25),'LRMC - Spare Capacity Ignored'!$I25,0))</f>
        <v/>
      </c>
      <c r="CO26" s="180" t="str">
        <f>IF($D26=".","",IF(CO$12&gt;('LRMC - Spare Capacity Ignored'!$F25+'LRMC - Spare Capacity Ignored'!$G25),'LRMC - Spare Capacity Ignored'!$I25,0))</f>
        <v/>
      </c>
      <c r="CP26" s="180" t="str">
        <f>IF($D26=".","",IF(CP$12&gt;('LRMC - Spare Capacity Ignored'!$F25+'LRMC - Spare Capacity Ignored'!$G25),'LRMC - Spare Capacity Ignored'!$I25,0))</f>
        <v/>
      </c>
      <c r="CQ26" s="180" t="str">
        <f>IF($D26=".","",IF(CQ$12&gt;('LRMC - Spare Capacity Ignored'!$F25+'LRMC - Spare Capacity Ignored'!$G25),'LRMC - Spare Capacity Ignored'!$I25,0))</f>
        <v/>
      </c>
      <c r="CR26" s="180" t="str">
        <f>IF($D26=".","",IF(CR$12&gt;('LRMC - Spare Capacity Ignored'!$F25+'LRMC - Spare Capacity Ignored'!$G25),'LRMC - Spare Capacity Ignored'!$I25,0))</f>
        <v/>
      </c>
      <c r="CS26" s="180" t="str">
        <f>IF($D26=".","",IF(CS$12&gt;('LRMC - Spare Capacity Ignored'!$F25+'LRMC - Spare Capacity Ignored'!$G25),'LRMC - Spare Capacity Ignored'!$I25,0))</f>
        <v/>
      </c>
      <c r="CT26" s="180" t="str">
        <f>IF($D26=".","",IF(CT$12&gt;('LRMC - Spare Capacity Ignored'!$F25+'LRMC - Spare Capacity Ignored'!$G25),'LRMC - Spare Capacity Ignored'!$I25,0))</f>
        <v/>
      </c>
      <c r="CU26" s="180" t="str">
        <f>IF($D26=".","",IF(CU$12&gt;('LRMC - Spare Capacity Ignored'!$F25+'LRMC - Spare Capacity Ignored'!$G25),'LRMC - Spare Capacity Ignored'!$I25,0))</f>
        <v/>
      </c>
      <c r="CV26" s="180" t="str">
        <f>IF($D26=".","",IF(CV$12&gt;('LRMC - Spare Capacity Ignored'!$F25+'LRMC - Spare Capacity Ignored'!$G25),'LRMC - Spare Capacity Ignored'!$I25,0))</f>
        <v/>
      </c>
      <c r="CW26" s="180" t="str">
        <f>IF($D26=".","",IF(CW$12&gt;('LRMC - Spare Capacity Ignored'!$F25+'LRMC - Spare Capacity Ignored'!$G25),'LRMC - Spare Capacity Ignored'!$I25,0))</f>
        <v/>
      </c>
      <c r="CX26" s="180" t="str">
        <f>IF($D26=".","",IF(CX$12&gt;('LRMC - Spare Capacity Ignored'!$F25+'LRMC - Spare Capacity Ignored'!$G25),'LRMC - Spare Capacity Ignored'!$I25,0))</f>
        <v/>
      </c>
      <c r="CY26" s="180" t="str">
        <f>IF($D26=".","",IF(CY$12&gt;('LRMC - Spare Capacity Ignored'!$F25+'LRMC - Spare Capacity Ignored'!$G25),'LRMC - Spare Capacity Ignored'!$I25,0))</f>
        <v/>
      </c>
      <c r="CZ26" s="180" t="str">
        <f>IF($D26=".","",IF(CZ$12&gt;('LRMC - Spare Capacity Ignored'!$F25+'LRMC - Spare Capacity Ignored'!$G25),'LRMC - Spare Capacity Ignored'!$I25,0))</f>
        <v/>
      </c>
      <c r="DA26" s="180" t="str">
        <f>IF($D26=".","",IF(DA$12&gt;('LRMC - Spare Capacity Ignored'!$F25+'LRMC - Spare Capacity Ignored'!$G25),'LRMC - Spare Capacity Ignored'!$I25,0))</f>
        <v/>
      </c>
      <c r="DB26" s="177"/>
    </row>
    <row r="27" spans="3:106" x14ac:dyDescent="0.25">
      <c r="C27" s="183">
        <f>Inputs!C47</f>
        <v>10</v>
      </c>
      <c r="D27" s="120" t="str">
        <f>IF(Inputs!D47="",".",Inputs!D47)</f>
        <v>.</v>
      </c>
      <c r="E27" s="182"/>
      <c r="F27" s="180" t="str">
        <f>IF($D27=".","",IF(F$12&gt;('LRMC - Spare Capacity Ignored'!$F26+'LRMC - Spare Capacity Ignored'!$G26),'LRMC - Spare Capacity Ignored'!$I26,0))</f>
        <v/>
      </c>
      <c r="G27" s="180" t="str">
        <f>IF($D27=".","",IF(G$12&gt;('LRMC - Spare Capacity Ignored'!$F26+'LRMC - Spare Capacity Ignored'!$G26),'LRMC - Spare Capacity Ignored'!$I26,0))</f>
        <v/>
      </c>
      <c r="H27" s="180" t="str">
        <f>IF($D27=".","",IF(H$12&gt;('LRMC - Spare Capacity Ignored'!$F26+'LRMC - Spare Capacity Ignored'!$G26),'LRMC - Spare Capacity Ignored'!$I26,0))</f>
        <v/>
      </c>
      <c r="I27" s="180" t="str">
        <f>IF($D27=".","",IF(I$12&gt;('LRMC - Spare Capacity Ignored'!$F26+'LRMC - Spare Capacity Ignored'!$G26),'LRMC - Spare Capacity Ignored'!$I26,0))</f>
        <v/>
      </c>
      <c r="J27" s="180" t="str">
        <f>IF($D27=".","",IF(J$12&gt;('LRMC - Spare Capacity Ignored'!$F26+'LRMC - Spare Capacity Ignored'!$G26),'LRMC - Spare Capacity Ignored'!$I26,0))</f>
        <v/>
      </c>
      <c r="K27" s="180" t="str">
        <f>IF($D27=".","",IF(K$12&gt;('LRMC - Spare Capacity Ignored'!$F26+'LRMC - Spare Capacity Ignored'!$G26),'LRMC - Spare Capacity Ignored'!$I26,0))</f>
        <v/>
      </c>
      <c r="L27" s="180" t="str">
        <f>IF($D27=".","",IF(L$12&gt;('LRMC - Spare Capacity Ignored'!$F26+'LRMC - Spare Capacity Ignored'!$G26),'LRMC - Spare Capacity Ignored'!$I26,0))</f>
        <v/>
      </c>
      <c r="M27" s="180" t="str">
        <f>IF($D27=".","",IF(M$12&gt;('LRMC - Spare Capacity Ignored'!$F26+'LRMC - Spare Capacity Ignored'!$G26),'LRMC - Spare Capacity Ignored'!$I26,0))</f>
        <v/>
      </c>
      <c r="N27" s="180" t="str">
        <f>IF($D27=".","",IF(N$12&gt;('LRMC - Spare Capacity Ignored'!$F26+'LRMC - Spare Capacity Ignored'!$G26),'LRMC - Spare Capacity Ignored'!$I26,0))</f>
        <v/>
      </c>
      <c r="O27" s="180" t="str">
        <f>IF($D27=".","",IF(O$12&gt;('LRMC - Spare Capacity Ignored'!$F26+'LRMC - Spare Capacity Ignored'!$G26),'LRMC - Spare Capacity Ignored'!$I26,0))</f>
        <v/>
      </c>
      <c r="P27" s="180" t="str">
        <f>IF($D27=".","",IF(P$12&gt;('LRMC - Spare Capacity Ignored'!$F26+'LRMC - Spare Capacity Ignored'!$G26),'LRMC - Spare Capacity Ignored'!$I26,0))</f>
        <v/>
      </c>
      <c r="Q27" s="180" t="str">
        <f>IF($D27=".","",IF(Q$12&gt;('LRMC - Spare Capacity Ignored'!$F26+'LRMC - Spare Capacity Ignored'!$G26),'LRMC - Spare Capacity Ignored'!$I26,0))</f>
        <v/>
      </c>
      <c r="R27" s="180" t="str">
        <f>IF($D27=".","",IF(R$12&gt;('LRMC - Spare Capacity Ignored'!$F26+'LRMC - Spare Capacity Ignored'!$G26),'LRMC - Spare Capacity Ignored'!$I26,0))</f>
        <v/>
      </c>
      <c r="S27" s="180" t="str">
        <f>IF($D27=".","",IF(S$12&gt;('LRMC - Spare Capacity Ignored'!$F26+'LRMC - Spare Capacity Ignored'!$G26),'LRMC - Spare Capacity Ignored'!$I26,0))</f>
        <v/>
      </c>
      <c r="T27" s="180" t="str">
        <f>IF($D27=".","",IF(T$12&gt;('LRMC - Spare Capacity Ignored'!$F26+'LRMC - Spare Capacity Ignored'!$G26),'LRMC - Spare Capacity Ignored'!$I26,0))</f>
        <v/>
      </c>
      <c r="U27" s="180" t="str">
        <f>IF($D27=".","",IF(U$12&gt;('LRMC - Spare Capacity Ignored'!$F26+'LRMC - Spare Capacity Ignored'!$G26),'LRMC - Spare Capacity Ignored'!$I26,0))</f>
        <v/>
      </c>
      <c r="V27" s="180" t="str">
        <f>IF($D27=".","",IF(V$12&gt;('LRMC - Spare Capacity Ignored'!$F26+'LRMC - Spare Capacity Ignored'!$G26),'LRMC - Spare Capacity Ignored'!$I26,0))</f>
        <v/>
      </c>
      <c r="W27" s="180" t="str">
        <f>IF($D27=".","",IF(W$12&gt;('LRMC - Spare Capacity Ignored'!$F26+'LRMC - Spare Capacity Ignored'!$G26),'LRMC - Spare Capacity Ignored'!$I26,0))</f>
        <v/>
      </c>
      <c r="X27" s="180" t="str">
        <f>IF($D27=".","",IF(X$12&gt;('LRMC - Spare Capacity Ignored'!$F26+'LRMC - Spare Capacity Ignored'!$G26),'LRMC - Spare Capacity Ignored'!$I26,0))</f>
        <v/>
      </c>
      <c r="Y27" s="180" t="str">
        <f>IF($D27=".","",IF(Y$12&gt;('LRMC - Spare Capacity Ignored'!$F26+'LRMC - Spare Capacity Ignored'!$G26),'LRMC - Spare Capacity Ignored'!$I26,0))</f>
        <v/>
      </c>
      <c r="Z27" s="180" t="str">
        <f>IF($D27=".","",IF(Z$12&gt;('LRMC - Spare Capacity Ignored'!$F26+'LRMC - Spare Capacity Ignored'!$G26),'LRMC - Spare Capacity Ignored'!$I26,0))</f>
        <v/>
      </c>
      <c r="AA27" s="180" t="str">
        <f>IF($D27=".","",IF(AA$12&gt;('LRMC - Spare Capacity Ignored'!$F26+'LRMC - Spare Capacity Ignored'!$G26),'LRMC - Spare Capacity Ignored'!$I26,0))</f>
        <v/>
      </c>
      <c r="AB27" s="180" t="str">
        <f>IF($D27=".","",IF(AB$12&gt;('LRMC - Spare Capacity Ignored'!$F26+'LRMC - Spare Capacity Ignored'!$G26),'LRMC - Spare Capacity Ignored'!$I26,0))</f>
        <v/>
      </c>
      <c r="AC27" s="180" t="str">
        <f>IF($D27=".","",IF(AC$12&gt;('LRMC - Spare Capacity Ignored'!$F26+'LRMC - Spare Capacity Ignored'!$G26),'LRMC - Spare Capacity Ignored'!$I26,0))</f>
        <v/>
      </c>
      <c r="AD27" s="180" t="str">
        <f>IF($D27=".","",IF(AD$12&gt;('LRMC - Spare Capacity Ignored'!$F26+'LRMC - Spare Capacity Ignored'!$G26),'LRMC - Spare Capacity Ignored'!$I26,0))</f>
        <v/>
      </c>
      <c r="AE27" s="180" t="str">
        <f>IF($D27=".","",IF(AE$12&gt;('LRMC - Spare Capacity Ignored'!$F26+'LRMC - Spare Capacity Ignored'!$G26),'LRMC - Spare Capacity Ignored'!$I26,0))</f>
        <v/>
      </c>
      <c r="AF27" s="180" t="str">
        <f>IF($D27=".","",IF(AF$12&gt;('LRMC - Spare Capacity Ignored'!$F26+'LRMC - Spare Capacity Ignored'!$G26),'LRMC - Spare Capacity Ignored'!$I26,0))</f>
        <v/>
      </c>
      <c r="AG27" s="180" t="str">
        <f>IF($D27=".","",IF(AG$12&gt;('LRMC - Spare Capacity Ignored'!$F26+'LRMC - Spare Capacity Ignored'!$G26),'LRMC - Spare Capacity Ignored'!$I26,0))</f>
        <v/>
      </c>
      <c r="AH27" s="180" t="str">
        <f>IF($D27=".","",IF(AH$12&gt;('LRMC - Spare Capacity Ignored'!$F26+'LRMC - Spare Capacity Ignored'!$G26),'LRMC - Spare Capacity Ignored'!$I26,0))</f>
        <v/>
      </c>
      <c r="AI27" s="180" t="str">
        <f>IF($D27=".","",IF(AI$12&gt;('LRMC - Spare Capacity Ignored'!$F26+'LRMC - Spare Capacity Ignored'!$G26),'LRMC - Spare Capacity Ignored'!$I26,0))</f>
        <v/>
      </c>
      <c r="AJ27" s="180" t="str">
        <f>IF($D27=".","",IF(AJ$12&gt;('LRMC - Spare Capacity Ignored'!$F26+'LRMC - Spare Capacity Ignored'!$G26),'LRMC - Spare Capacity Ignored'!$I26,0))</f>
        <v/>
      </c>
      <c r="AK27" s="180" t="str">
        <f>IF($D27=".","",IF(AK$12&gt;('LRMC - Spare Capacity Ignored'!$F26+'LRMC - Spare Capacity Ignored'!$G26),'LRMC - Spare Capacity Ignored'!$I26,0))</f>
        <v/>
      </c>
      <c r="AL27" s="180" t="str">
        <f>IF($D27=".","",IF(AL$12&gt;('LRMC - Spare Capacity Ignored'!$F26+'LRMC - Spare Capacity Ignored'!$G26),'LRMC - Spare Capacity Ignored'!$I26,0))</f>
        <v/>
      </c>
      <c r="AM27" s="180" t="str">
        <f>IF($D27=".","",IF(AM$12&gt;('LRMC - Spare Capacity Ignored'!$F26+'LRMC - Spare Capacity Ignored'!$G26),'LRMC - Spare Capacity Ignored'!$I26,0))</f>
        <v/>
      </c>
      <c r="AN27" s="180" t="str">
        <f>IF($D27=".","",IF(AN$12&gt;('LRMC - Spare Capacity Ignored'!$F26+'LRMC - Spare Capacity Ignored'!$G26),'LRMC - Spare Capacity Ignored'!$I26,0))</f>
        <v/>
      </c>
      <c r="AO27" s="180" t="str">
        <f>IF($D27=".","",IF(AO$12&gt;('LRMC - Spare Capacity Ignored'!$F26+'LRMC - Spare Capacity Ignored'!$G26),'LRMC - Spare Capacity Ignored'!$I26,0))</f>
        <v/>
      </c>
      <c r="AP27" s="180" t="str">
        <f>IF($D27=".","",IF(AP$12&gt;('LRMC - Spare Capacity Ignored'!$F26+'LRMC - Spare Capacity Ignored'!$G26),'LRMC - Spare Capacity Ignored'!$I26,0))</f>
        <v/>
      </c>
      <c r="AQ27" s="180" t="str">
        <f>IF($D27=".","",IF(AQ$12&gt;('LRMC - Spare Capacity Ignored'!$F26+'LRMC - Spare Capacity Ignored'!$G26),'LRMC - Spare Capacity Ignored'!$I26,0))</f>
        <v/>
      </c>
      <c r="AR27" s="180" t="str">
        <f>IF($D27=".","",IF(AR$12&gt;('LRMC - Spare Capacity Ignored'!$F26+'LRMC - Spare Capacity Ignored'!$G26),'LRMC - Spare Capacity Ignored'!$I26,0))</f>
        <v/>
      </c>
      <c r="AS27" s="180" t="str">
        <f>IF($D27=".","",IF(AS$12&gt;('LRMC - Spare Capacity Ignored'!$F26+'LRMC - Spare Capacity Ignored'!$G26),'LRMC - Spare Capacity Ignored'!$I26,0))</f>
        <v/>
      </c>
      <c r="AT27" s="180" t="str">
        <f>IF($D27=".","",IF(AT$12&gt;('LRMC - Spare Capacity Ignored'!$F26+'LRMC - Spare Capacity Ignored'!$G26),'LRMC - Spare Capacity Ignored'!$I26,0))</f>
        <v/>
      </c>
      <c r="AU27" s="180" t="str">
        <f>IF($D27=".","",IF(AU$12&gt;('LRMC - Spare Capacity Ignored'!$F26+'LRMC - Spare Capacity Ignored'!$G26),'LRMC - Spare Capacity Ignored'!$I26,0))</f>
        <v/>
      </c>
      <c r="AV27" s="180" t="str">
        <f>IF($D27=".","",IF(AV$12&gt;('LRMC - Spare Capacity Ignored'!$F26+'LRMC - Spare Capacity Ignored'!$G26),'LRMC - Spare Capacity Ignored'!$I26,0))</f>
        <v/>
      </c>
      <c r="AW27" s="180" t="str">
        <f>IF($D27=".","",IF(AW$12&gt;('LRMC - Spare Capacity Ignored'!$F26+'LRMC - Spare Capacity Ignored'!$G26),'LRMC - Spare Capacity Ignored'!$I26,0))</f>
        <v/>
      </c>
      <c r="AX27" s="180" t="str">
        <f>IF($D27=".","",IF(AX$12&gt;('LRMC - Spare Capacity Ignored'!$F26+'LRMC - Spare Capacity Ignored'!$G26),'LRMC - Spare Capacity Ignored'!$I26,0))</f>
        <v/>
      </c>
      <c r="AY27" s="180" t="str">
        <f>IF($D27=".","",IF(AY$12&gt;('LRMC - Spare Capacity Ignored'!$F26+'LRMC - Spare Capacity Ignored'!$G26),'LRMC - Spare Capacity Ignored'!$I26,0))</f>
        <v/>
      </c>
      <c r="AZ27" s="180" t="str">
        <f>IF($D27=".","",IF(AZ$12&gt;('LRMC - Spare Capacity Ignored'!$F26+'LRMC - Spare Capacity Ignored'!$G26),'LRMC - Spare Capacity Ignored'!$I26,0))</f>
        <v/>
      </c>
      <c r="BA27" s="180" t="str">
        <f>IF($D27=".","",IF(BA$12&gt;('LRMC - Spare Capacity Ignored'!$F26+'LRMC - Spare Capacity Ignored'!$G26),'LRMC - Spare Capacity Ignored'!$I26,0))</f>
        <v/>
      </c>
      <c r="BB27" s="180" t="str">
        <f>IF($D27=".","",IF(BB$12&gt;('LRMC - Spare Capacity Ignored'!$F26+'LRMC - Spare Capacity Ignored'!$G26),'LRMC - Spare Capacity Ignored'!$I26,0))</f>
        <v/>
      </c>
      <c r="BC27" s="180" t="str">
        <f>IF($D27=".","",IF(BC$12&gt;('LRMC - Spare Capacity Ignored'!$F26+'LRMC - Spare Capacity Ignored'!$G26),'LRMC - Spare Capacity Ignored'!$I26,0))</f>
        <v/>
      </c>
      <c r="BD27" s="180" t="str">
        <f>IF($D27=".","",IF(BD$12&gt;('LRMC - Spare Capacity Ignored'!$F26+'LRMC - Spare Capacity Ignored'!$G26),'LRMC - Spare Capacity Ignored'!$I26,0))</f>
        <v/>
      </c>
      <c r="BE27" s="180" t="str">
        <f>IF($D27=".","",IF(BE$12&gt;('LRMC - Spare Capacity Ignored'!$F26+'LRMC - Spare Capacity Ignored'!$G26),'LRMC - Spare Capacity Ignored'!$I26,0))</f>
        <v/>
      </c>
      <c r="BF27" s="180" t="str">
        <f>IF($D27=".","",IF(BF$12&gt;('LRMC - Spare Capacity Ignored'!$F26+'LRMC - Spare Capacity Ignored'!$G26),'LRMC - Spare Capacity Ignored'!$I26,0))</f>
        <v/>
      </c>
      <c r="BG27" s="180" t="str">
        <f>IF($D27=".","",IF(BG$12&gt;('LRMC - Spare Capacity Ignored'!$F26+'LRMC - Spare Capacity Ignored'!$G26),'LRMC - Spare Capacity Ignored'!$I26,0))</f>
        <v/>
      </c>
      <c r="BH27" s="180" t="str">
        <f>IF($D27=".","",IF(BH$12&gt;('LRMC - Spare Capacity Ignored'!$F26+'LRMC - Spare Capacity Ignored'!$G26),'LRMC - Spare Capacity Ignored'!$I26,0))</f>
        <v/>
      </c>
      <c r="BI27" s="180" t="str">
        <f>IF($D27=".","",IF(BI$12&gt;('LRMC - Spare Capacity Ignored'!$F26+'LRMC - Spare Capacity Ignored'!$G26),'LRMC - Spare Capacity Ignored'!$I26,0))</f>
        <v/>
      </c>
      <c r="BJ27" s="180" t="str">
        <f>IF($D27=".","",IF(BJ$12&gt;('LRMC - Spare Capacity Ignored'!$F26+'LRMC - Spare Capacity Ignored'!$G26),'LRMC - Spare Capacity Ignored'!$I26,0))</f>
        <v/>
      </c>
      <c r="BK27" s="180" t="str">
        <f>IF($D27=".","",IF(BK$12&gt;('LRMC - Spare Capacity Ignored'!$F26+'LRMC - Spare Capacity Ignored'!$G26),'LRMC - Spare Capacity Ignored'!$I26,0))</f>
        <v/>
      </c>
      <c r="BL27" s="180" t="str">
        <f>IF($D27=".","",IF(BL$12&gt;('LRMC - Spare Capacity Ignored'!$F26+'LRMC - Spare Capacity Ignored'!$G26),'LRMC - Spare Capacity Ignored'!$I26,0))</f>
        <v/>
      </c>
      <c r="BM27" s="180" t="str">
        <f>IF($D27=".","",IF(BM$12&gt;('LRMC - Spare Capacity Ignored'!$F26+'LRMC - Spare Capacity Ignored'!$G26),'LRMC - Spare Capacity Ignored'!$I26,0))</f>
        <v/>
      </c>
      <c r="BN27" s="180" t="str">
        <f>IF($D27=".","",IF(BN$12&gt;('LRMC - Spare Capacity Ignored'!$F26+'LRMC - Spare Capacity Ignored'!$G26),'LRMC - Spare Capacity Ignored'!$I26,0))</f>
        <v/>
      </c>
      <c r="BO27" s="180" t="str">
        <f>IF($D27=".","",IF(BO$12&gt;('LRMC - Spare Capacity Ignored'!$F26+'LRMC - Spare Capacity Ignored'!$G26),'LRMC - Spare Capacity Ignored'!$I26,0))</f>
        <v/>
      </c>
      <c r="BP27" s="180" t="str">
        <f>IF($D27=".","",IF(BP$12&gt;('LRMC - Spare Capacity Ignored'!$F26+'LRMC - Spare Capacity Ignored'!$G26),'LRMC - Spare Capacity Ignored'!$I26,0))</f>
        <v/>
      </c>
      <c r="BQ27" s="180" t="str">
        <f>IF($D27=".","",IF(BQ$12&gt;('LRMC - Spare Capacity Ignored'!$F26+'LRMC - Spare Capacity Ignored'!$G26),'LRMC - Spare Capacity Ignored'!$I26,0))</f>
        <v/>
      </c>
      <c r="BR27" s="180" t="str">
        <f>IF($D27=".","",IF(BR$12&gt;('LRMC - Spare Capacity Ignored'!$F26+'LRMC - Spare Capacity Ignored'!$G26),'LRMC - Spare Capacity Ignored'!$I26,0))</f>
        <v/>
      </c>
      <c r="BS27" s="180" t="str">
        <f>IF($D27=".","",IF(BS$12&gt;('LRMC - Spare Capacity Ignored'!$F26+'LRMC - Spare Capacity Ignored'!$G26),'LRMC - Spare Capacity Ignored'!$I26,0))</f>
        <v/>
      </c>
      <c r="BT27" s="180" t="str">
        <f>IF($D27=".","",IF(BT$12&gt;('LRMC - Spare Capacity Ignored'!$F26+'LRMC - Spare Capacity Ignored'!$G26),'LRMC - Spare Capacity Ignored'!$I26,0))</f>
        <v/>
      </c>
      <c r="BU27" s="180" t="str">
        <f>IF($D27=".","",IF(BU$12&gt;('LRMC - Spare Capacity Ignored'!$F26+'LRMC - Spare Capacity Ignored'!$G26),'LRMC - Spare Capacity Ignored'!$I26,0))</f>
        <v/>
      </c>
      <c r="BV27" s="180" t="str">
        <f>IF($D27=".","",IF(BV$12&gt;('LRMC - Spare Capacity Ignored'!$F26+'LRMC - Spare Capacity Ignored'!$G26),'LRMC - Spare Capacity Ignored'!$I26,0))</f>
        <v/>
      </c>
      <c r="BW27" s="180" t="str">
        <f>IF($D27=".","",IF(BW$12&gt;('LRMC - Spare Capacity Ignored'!$F26+'LRMC - Spare Capacity Ignored'!$G26),'LRMC - Spare Capacity Ignored'!$I26,0))</f>
        <v/>
      </c>
      <c r="BX27" s="180" t="str">
        <f>IF($D27=".","",IF(BX$12&gt;('LRMC - Spare Capacity Ignored'!$F26+'LRMC - Spare Capacity Ignored'!$G26),'LRMC - Spare Capacity Ignored'!$I26,0))</f>
        <v/>
      </c>
      <c r="BY27" s="180" t="str">
        <f>IF($D27=".","",IF(BY$12&gt;('LRMC - Spare Capacity Ignored'!$F26+'LRMC - Spare Capacity Ignored'!$G26),'LRMC - Spare Capacity Ignored'!$I26,0))</f>
        <v/>
      </c>
      <c r="BZ27" s="180" t="str">
        <f>IF($D27=".","",IF(BZ$12&gt;('LRMC - Spare Capacity Ignored'!$F26+'LRMC - Spare Capacity Ignored'!$G26),'LRMC - Spare Capacity Ignored'!$I26,0))</f>
        <v/>
      </c>
      <c r="CA27" s="180" t="str">
        <f>IF($D27=".","",IF(CA$12&gt;('LRMC - Spare Capacity Ignored'!$F26+'LRMC - Spare Capacity Ignored'!$G26),'LRMC - Spare Capacity Ignored'!$I26,0))</f>
        <v/>
      </c>
      <c r="CB27" s="180" t="str">
        <f>IF($D27=".","",IF(CB$12&gt;('LRMC - Spare Capacity Ignored'!$F26+'LRMC - Spare Capacity Ignored'!$G26),'LRMC - Spare Capacity Ignored'!$I26,0))</f>
        <v/>
      </c>
      <c r="CC27" s="180" t="str">
        <f>IF($D27=".","",IF(CC$12&gt;('LRMC - Spare Capacity Ignored'!$F26+'LRMC - Spare Capacity Ignored'!$G26),'LRMC - Spare Capacity Ignored'!$I26,0))</f>
        <v/>
      </c>
      <c r="CD27" s="180" t="str">
        <f>IF($D27=".","",IF(CD$12&gt;('LRMC - Spare Capacity Ignored'!$F26+'LRMC - Spare Capacity Ignored'!$G26),'LRMC - Spare Capacity Ignored'!$I26,0))</f>
        <v/>
      </c>
      <c r="CE27" s="180" t="str">
        <f>IF($D27=".","",IF(CE$12&gt;('LRMC - Spare Capacity Ignored'!$F26+'LRMC - Spare Capacity Ignored'!$G26),'LRMC - Spare Capacity Ignored'!$I26,0))</f>
        <v/>
      </c>
      <c r="CF27" s="180" t="str">
        <f>IF($D27=".","",IF(CF$12&gt;('LRMC - Spare Capacity Ignored'!$F26+'LRMC - Spare Capacity Ignored'!$G26),'LRMC - Spare Capacity Ignored'!$I26,0))</f>
        <v/>
      </c>
      <c r="CG27" s="180" t="str">
        <f>IF($D27=".","",IF(CG$12&gt;('LRMC - Spare Capacity Ignored'!$F26+'LRMC - Spare Capacity Ignored'!$G26),'LRMC - Spare Capacity Ignored'!$I26,0))</f>
        <v/>
      </c>
      <c r="CH27" s="180" t="str">
        <f>IF($D27=".","",IF(CH$12&gt;('LRMC - Spare Capacity Ignored'!$F26+'LRMC - Spare Capacity Ignored'!$G26),'LRMC - Spare Capacity Ignored'!$I26,0))</f>
        <v/>
      </c>
      <c r="CI27" s="180" t="str">
        <f>IF($D27=".","",IF(CI$12&gt;('LRMC - Spare Capacity Ignored'!$F26+'LRMC - Spare Capacity Ignored'!$G26),'LRMC - Spare Capacity Ignored'!$I26,0))</f>
        <v/>
      </c>
      <c r="CJ27" s="180" t="str">
        <f>IF($D27=".","",IF(CJ$12&gt;('LRMC - Spare Capacity Ignored'!$F26+'LRMC - Spare Capacity Ignored'!$G26),'LRMC - Spare Capacity Ignored'!$I26,0))</f>
        <v/>
      </c>
      <c r="CK27" s="180" t="str">
        <f>IF($D27=".","",IF(CK$12&gt;('LRMC - Spare Capacity Ignored'!$F26+'LRMC - Spare Capacity Ignored'!$G26),'LRMC - Spare Capacity Ignored'!$I26,0))</f>
        <v/>
      </c>
      <c r="CL27" s="180" t="str">
        <f>IF($D27=".","",IF(CL$12&gt;('LRMC - Spare Capacity Ignored'!$F26+'LRMC - Spare Capacity Ignored'!$G26),'LRMC - Spare Capacity Ignored'!$I26,0))</f>
        <v/>
      </c>
      <c r="CM27" s="180" t="str">
        <f>IF($D27=".","",IF(CM$12&gt;('LRMC - Spare Capacity Ignored'!$F26+'LRMC - Spare Capacity Ignored'!$G26),'LRMC - Spare Capacity Ignored'!$I26,0))</f>
        <v/>
      </c>
      <c r="CN27" s="180" t="str">
        <f>IF($D27=".","",IF(CN$12&gt;('LRMC - Spare Capacity Ignored'!$F26+'LRMC - Spare Capacity Ignored'!$G26),'LRMC - Spare Capacity Ignored'!$I26,0))</f>
        <v/>
      </c>
      <c r="CO27" s="180" t="str">
        <f>IF($D27=".","",IF(CO$12&gt;('LRMC - Spare Capacity Ignored'!$F26+'LRMC - Spare Capacity Ignored'!$G26),'LRMC - Spare Capacity Ignored'!$I26,0))</f>
        <v/>
      </c>
      <c r="CP27" s="180" t="str">
        <f>IF($D27=".","",IF(CP$12&gt;('LRMC - Spare Capacity Ignored'!$F26+'LRMC - Spare Capacity Ignored'!$G26),'LRMC - Spare Capacity Ignored'!$I26,0))</f>
        <v/>
      </c>
      <c r="CQ27" s="180" t="str">
        <f>IF($D27=".","",IF(CQ$12&gt;('LRMC - Spare Capacity Ignored'!$F26+'LRMC - Spare Capacity Ignored'!$G26),'LRMC - Spare Capacity Ignored'!$I26,0))</f>
        <v/>
      </c>
      <c r="CR27" s="180" t="str">
        <f>IF($D27=".","",IF(CR$12&gt;('LRMC - Spare Capacity Ignored'!$F26+'LRMC - Spare Capacity Ignored'!$G26),'LRMC - Spare Capacity Ignored'!$I26,0))</f>
        <v/>
      </c>
      <c r="CS27" s="180" t="str">
        <f>IF($D27=".","",IF(CS$12&gt;('LRMC - Spare Capacity Ignored'!$F26+'LRMC - Spare Capacity Ignored'!$G26),'LRMC - Spare Capacity Ignored'!$I26,0))</f>
        <v/>
      </c>
      <c r="CT27" s="180" t="str">
        <f>IF($D27=".","",IF(CT$12&gt;('LRMC - Spare Capacity Ignored'!$F26+'LRMC - Spare Capacity Ignored'!$G26),'LRMC - Spare Capacity Ignored'!$I26,0))</f>
        <v/>
      </c>
      <c r="CU27" s="180" t="str">
        <f>IF($D27=".","",IF(CU$12&gt;('LRMC - Spare Capacity Ignored'!$F26+'LRMC - Spare Capacity Ignored'!$G26),'LRMC - Spare Capacity Ignored'!$I26,0))</f>
        <v/>
      </c>
      <c r="CV27" s="180" t="str">
        <f>IF($D27=".","",IF(CV$12&gt;('LRMC - Spare Capacity Ignored'!$F26+'LRMC - Spare Capacity Ignored'!$G26),'LRMC - Spare Capacity Ignored'!$I26,0))</f>
        <v/>
      </c>
      <c r="CW27" s="180" t="str">
        <f>IF($D27=".","",IF(CW$12&gt;('LRMC - Spare Capacity Ignored'!$F26+'LRMC - Spare Capacity Ignored'!$G26),'LRMC - Spare Capacity Ignored'!$I26,0))</f>
        <v/>
      </c>
      <c r="CX27" s="180" t="str">
        <f>IF($D27=".","",IF(CX$12&gt;('LRMC - Spare Capacity Ignored'!$F26+'LRMC - Spare Capacity Ignored'!$G26),'LRMC - Spare Capacity Ignored'!$I26,0))</f>
        <v/>
      </c>
      <c r="CY27" s="180" t="str">
        <f>IF($D27=".","",IF(CY$12&gt;('LRMC - Spare Capacity Ignored'!$F26+'LRMC - Spare Capacity Ignored'!$G26),'LRMC - Spare Capacity Ignored'!$I26,0))</f>
        <v/>
      </c>
      <c r="CZ27" s="180" t="str">
        <f>IF($D27=".","",IF(CZ$12&gt;('LRMC - Spare Capacity Ignored'!$F26+'LRMC - Spare Capacity Ignored'!$G26),'LRMC - Spare Capacity Ignored'!$I26,0))</f>
        <v/>
      </c>
      <c r="DA27" s="180" t="str">
        <f>IF($D27=".","",IF(DA$12&gt;('LRMC - Spare Capacity Ignored'!$F26+'LRMC - Spare Capacity Ignored'!$G26),'LRMC - Spare Capacity Ignored'!$I26,0))</f>
        <v/>
      </c>
      <c r="DB27" s="177"/>
    </row>
    <row r="28" spans="3:106" x14ac:dyDescent="0.25">
      <c r="C28" s="183">
        <f>Inputs!C48</f>
        <v>11</v>
      </c>
      <c r="D28" s="120" t="str">
        <f>IF(Inputs!D48="",".",Inputs!D48)</f>
        <v>.</v>
      </c>
      <c r="E28" s="182"/>
      <c r="F28" s="180" t="str">
        <f>IF($D28=".","",IF(F$12&gt;('LRMC - Spare Capacity Ignored'!$F27+'LRMC - Spare Capacity Ignored'!$G27),'LRMC - Spare Capacity Ignored'!$I27,0))</f>
        <v/>
      </c>
      <c r="G28" s="180" t="str">
        <f>IF($D28=".","",IF(G$12&gt;('LRMC - Spare Capacity Ignored'!$F27+'LRMC - Spare Capacity Ignored'!$G27),'LRMC - Spare Capacity Ignored'!$I27,0))</f>
        <v/>
      </c>
      <c r="H28" s="180" t="str">
        <f>IF($D28=".","",IF(H$12&gt;('LRMC - Spare Capacity Ignored'!$F27+'LRMC - Spare Capacity Ignored'!$G27),'LRMC - Spare Capacity Ignored'!$I27,0))</f>
        <v/>
      </c>
      <c r="I28" s="180" t="str">
        <f>IF($D28=".","",IF(I$12&gt;('LRMC - Spare Capacity Ignored'!$F27+'LRMC - Spare Capacity Ignored'!$G27),'LRMC - Spare Capacity Ignored'!$I27,0))</f>
        <v/>
      </c>
      <c r="J28" s="180" t="str">
        <f>IF($D28=".","",IF(J$12&gt;('LRMC - Spare Capacity Ignored'!$F27+'LRMC - Spare Capacity Ignored'!$G27),'LRMC - Spare Capacity Ignored'!$I27,0))</f>
        <v/>
      </c>
      <c r="K28" s="180" t="str">
        <f>IF($D28=".","",IF(K$12&gt;('LRMC - Spare Capacity Ignored'!$F27+'LRMC - Spare Capacity Ignored'!$G27),'LRMC - Spare Capacity Ignored'!$I27,0))</f>
        <v/>
      </c>
      <c r="L28" s="180" t="str">
        <f>IF($D28=".","",IF(L$12&gt;('LRMC - Spare Capacity Ignored'!$F27+'LRMC - Spare Capacity Ignored'!$G27),'LRMC - Spare Capacity Ignored'!$I27,0))</f>
        <v/>
      </c>
      <c r="M28" s="180" t="str">
        <f>IF($D28=".","",IF(M$12&gt;('LRMC - Spare Capacity Ignored'!$F27+'LRMC - Spare Capacity Ignored'!$G27),'LRMC - Spare Capacity Ignored'!$I27,0))</f>
        <v/>
      </c>
      <c r="N28" s="180" t="str">
        <f>IF($D28=".","",IF(N$12&gt;('LRMC - Spare Capacity Ignored'!$F27+'LRMC - Spare Capacity Ignored'!$G27),'LRMC - Spare Capacity Ignored'!$I27,0))</f>
        <v/>
      </c>
      <c r="O28" s="180" t="str">
        <f>IF($D28=".","",IF(O$12&gt;('LRMC - Spare Capacity Ignored'!$F27+'LRMC - Spare Capacity Ignored'!$G27),'LRMC - Spare Capacity Ignored'!$I27,0))</f>
        <v/>
      </c>
      <c r="P28" s="180" t="str">
        <f>IF($D28=".","",IF(P$12&gt;('LRMC - Spare Capacity Ignored'!$F27+'LRMC - Spare Capacity Ignored'!$G27),'LRMC - Spare Capacity Ignored'!$I27,0))</f>
        <v/>
      </c>
      <c r="Q28" s="180" t="str">
        <f>IF($D28=".","",IF(Q$12&gt;('LRMC - Spare Capacity Ignored'!$F27+'LRMC - Spare Capacity Ignored'!$G27),'LRMC - Spare Capacity Ignored'!$I27,0))</f>
        <v/>
      </c>
      <c r="R28" s="180" t="str">
        <f>IF($D28=".","",IF(R$12&gt;('LRMC - Spare Capacity Ignored'!$F27+'LRMC - Spare Capacity Ignored'!$G27),'LRMC - Spare Capacity Ignored'!$I27,0))</f>
        <v/>
      </c>
      <c r="S28" s="180" t="str">
        <f>IF($D28=".","",IF(S$12&gt;('LRMC - Spare Capacity Ignored'!$F27+'LRMC - Spare Capacity Ignored'!$G27),'LRMC - Spare Capacity Ignored'!$I27,0))</f>
        <v/>
      </c>
      <c r="T28" s="180" t="str">
        <f>IF($D28=".","",IF(T$12&gt;('LRMC - Spare Capacity Ignored'!$F27+'LRMC - Spare Capacity Ignored'!$G27),'LRMC - Spare Capacity Ignored'!$I27,0))</f>
        <v/>
      </c>
      <c r="U28" s="180" t="str">
        <f>IF($D28=".","",IF(U$12&gt;('LRMC - Spare Capacity Ignored'!$F27+'LRMC - Spare Capacity Ignored'!$G27),'LRMC - Spare Capacity Ignored'!$I27,0))</f>
        <v/>
      </c>
      <c r="V28" s="180" t="str">
        <f>IF($D28=".","",IF(V$12&gt;('LRMC - Spare Capacity Ignored'!$F27+'LRMC - Spare Capacity Ignored'!$G27),'LRMC - Spare Capacity Ignored'!$I27,0))</f>
        <v/>
      </c>
      <c r="W28" s="180" t="str">
        <f>IF($D28=".","",IF(W$12&gt;('LRMC - Spare Capacity Ignored'!$F27+'LRMC - Spare Capacity Ignored'!$G27),'LRMC - Spare Capacity Ignored'!$I27,0))</f>
        <v/>
      </c>
      <c r="X28" s="180" t="str">
        <f>IF($D28=".","",IF(X$12&gt;('LRMC - Spare Capacity Ignored'!$F27+'LRMC - Spare Capacity Ignored'!$G27),'LRMC - Spare Capacity Ignored'!$I27,0))</f>
        <v/>
      </c>
      <c r="Y28" s="180" t="str">
        <f>IF($D28=".","",IF(Y$12&gt;('LRMC - Spare Capacity Ignored'!$F27+'LRMC - Spare Capacity Ignored'!$G27),'LRMC - Spare Capacity Ignored'!$I27,0))</f>
        <v/>
      </c>
      <c r="Z28" s="180" t="str">
        <f>IF($D28=".","",IF(Z$12&gt;('LRMC - Spare Capacity Ignored'!$F27+'LRMC - Spare Capacity Ignored'!$G27),'LRMC - Spare Capacity Ignored'!$I27,0))</f>
        <v/>
      </c>
      <c r="AA28" s="180" t="str">
        <f>IF($D28=".","",IF(AA$12&gt;('LRMC - Spare Capacity Ignored'!$F27+'LRMC - Spare Capacity Ignored'!$G27),'LRMC - Spare Capacity Ignored'!$I27,0))</f>
        <v/>
      </c>
      <c r="AB28" s="180" t="str">
        <f>IF($D28=".","",IF(AB$12&gt;('LRMC - Spare Capacity Ignored'!$F27+'LRMC - Spare Capacity Ignored'!$G27),'LRMC - Spare Capacity Ignored'!$I27,0))</f>
        <v/>
      </c>
      <c r="AC28" s="180" t="str">
        <f>IF($D28=".","",IF(AC$12&gt;('LRMC - Spare Capacity Ignored'!$F27+'LRMC - Spare Capacity Ignored'!$G27),'LRMC - Spare Capacity Ignored'!$I27,0))</f>
        <v/>
      </c>
      <c r="AD28" s="180" t="str">
        <f>IF($D28=".","",IF(AD$12&gt;('LRMC - Spare Capacity Ignored'!$F27+'LRMC - Spare Capacity Ignored'!$G27),'LRMC - Spare Capacity Ignored'!$I27,0))</f>
        <v/>
      </c>
      <c r="AE28" s="180" t="str">
        <f>IF($D28=".","",IF(AE$12&gt;('LRMC - Spare Capacity Ignored'!$F27+'LRMC - Spare Capacity Ignored'!$G27),'LRMC - Spare Capacity Ignored'!$I27,0))</f>
        <v/>
      </c>
      <c r="AF28" s="180" t="str">
        <f>IF($D28=".","",IF(AF$12&gt;('LRMC - Spare Capacity Ignored'!$F27+'LRMC - Spare Capacity Ignored'!$G27),'LRMC - Spare Capacity Ignored'!$I27,0))</f>
        <v/>
      </c>
      <c r="AG28" s="180" t="str">
        <f>IF($D28=".","",IF(AG$12&gt;('LRMC - Spare Capacity Ignored'!$F27+'LRMC - Spare Capacity Ignored'!$G27),'LRMC - Spare Capacity Ignored'!$I27,0))</f>
        <v/>
      </c>
      <c r="AH28" s="180" t="str">
        <f>IF($D28=".","",IF(AH$12&gt;('LRMC - Spare Capacity Ignored'!$F27+'LRMC - Spare Capacity Ignored'!$G27),'LRMC - Spare Capacity Ignored'!$I27,0))</f>
        <v/>
      </c>
      <c r="AI28" s="180" t="str">
        <f>IF($D28=".","",IF(AI$12&gt;('LRMC - Spare Capacity Ignored'!$F27+'LRMC - Spare Capacity Ignored'!$G27),'LRMC - Spare Capacity Ignored'!$I27,0))</f>
        <v/>
      </c>
      <c r="AJ28" s="180" t="str">
        <f>IF($D28=".","",IF(AJ$12&gt;('LRMC - Spare Capacity Ignored'!$F27+'LRMC - Spare Capacity Ignored'!$G27),'LRMC - Spare Capacity Ignored'!$I27,0))</f>
        <v/>
      </c>
      <c r="AK28" s="180" t="str">
        <f>IF($D28=".","",IF(AK$12&gt;('LRMC - Spare Capacity Ignored'!$F27+'LRMC - Spare Capacity Ignored'!$G27),'LRMC - Spare Capacity Ignored'!$I27,0))</f>
        <v/>
      </c>
      <c r="AL28" s="180" t="str">
        <f>IF($D28=".","",IF(AL$12&gt;('LRMC - Spare Capacity Ignored'!$F27+'LRMC - Spare Capacity Ignored'!$G27),'LRMC - Spare Capacity Ignored'!$I27,0))</f>
        <v/>
      </c>
      <c r="AM28" s="180" t="str">
        <f>IF($D28=".","",IF(AM$12&gt;('LRMC - Spare Capacity Ignored'!$F27+'LRMC - Spare Capacity Ignored'!$G27),'LRMC - Spare Capacity Ignored'!$I27,0))</f>
        <v/>
      </c>
      <c r="AN28" s="180" t="str">
        <f>IF($D28=".","",IF(AN$12&gt;('LRMC - Spare Capacity Ignored'!$F27+'LRMC - Spare Capacity Ignored'!$G27),'LRMC - Spare Capacity Ignored'!$I27,0))</f>
        <v/>
      </c>
      <c r="AO28" s="180" t="str">
        <f>IF($D28=".","",IF(AO$12&gt;('LRMC - Spare Capacity Ignored'!$F27+'LRMC - Spare Capacity Ignored'!$G27),'LRMC - Spare Capacity Ignored'!$I27,0))</f>
        <v/>
      </c>
      <c r="AP28" s="180" t="str">
        <f>IF($D28=".","",IF(AP$12&gt;('LRMC - Spare Capacity Ignored'!$F27+'LRMC - Spare Capacity Ignored'!$G27),'LRMC - Spare Capacity Ignored'!$I27,0))</f>
        <v/>
      </c>
      <c r="AQ28" s="180" t="str">
        <f>IF($D28=".","",IF(AQ$12&gt;('LRMC - Spare Capacity Ignored'!$F27+'LRMC - Spare Capacity Ignored'!$G27),'LRMC - Spare Capacity Ignored'!$I27,0))</f>
        <v/>
      </c>
      <c r="AR28" s="180" t="str">
        <f>IF($D28=".","",IF(AR$12&gt;('LRMC - Spare Capacity Ignored'!$F27+'LRMC - Spare Capacity Ignored'!$G27),'LRMC - Spare Capacity Ignored'!$I27,0))</f>
        <v/>
      </c>
      <c r="AS28" s="180" t="str">
        <f>IF($D28=".","",IF(AS$12&gt;('LRMC - Spare Capacity Ignored'!$F27+'LRMC - Spare Capacity Ignored'!$G27),'LRMC - Spare Capacity Ignored'!$I27,0))</f>
        <v/>
      </c>
      <c r="AT28" s="180" t="str">
        <f>IF($D28=".","",IF(AT$12&gt;('LRMC - Spare Capacity Ignored'!$F27+'LRMC - Spare Capacity Ignored'!$G27),'LRMC - Spare Capacity Ignored'!$I27,0))</f>
        <v/>
      </c>
      <c r="AU28" s="180" t="str">
        <f>IF($D28=".","",IF(AU$12&gt;('LRMC - Spare Capacity Ignored'!$F27+'LRMC - Spare Capacity Ignored'!$G27),'LRMC - Spare Capacity Ignored'!$I27,0))</f>
        <v/>
      </c>
      <c r="AV28" s="180" t="str">
        <f>IF($D28=".","",IF(AV$12&gt;('LRMC - Spare Capacity Ignored'!$F27+'LRMC - Spare Capacity Ignored'!$G27),'LRMC - Spare Capacity Ignored'!$I27,0))</f>
        <v/>
      </c>
      <c r="AW28" s="180" t="str">
        <f>IF($D28=".","",IF(AW$12&gt;('LRMC - Spare Capacity Ignored'!$F27+'LRMC - Spare Capacity Ignored'!$G27),'LRMC - Spare Capacity Ignored'!$I27,0))</f>
        <v/>
      </c>
      <c r="AX28" s="180" t="str">
        <f>IF($D28=".","",IF(AX$12&gt;('LRMC - Spare Capacity Ignored'!$F27+'LRMC - Spare Capacity Ignored'!$G27),'LRMC - Spare Capacity Ignored'!$I27,0))</f>
        <v/>
      </c>
      <c r="AY28" s="180" t="str">
        <f>IF($D28=".","",IF(AY$12&gt;('LRMC - Spare Capacity Ignored'!$F27+'LRMC - Spare Capacity Ignored'!$G27),'LRMC - Spare Capacity Ignored'!$I27,0))</f>
        <v/>
      </c>
      <c r="AZ28" s="180" t="str">
        <f>IF($D28=".","",IF(AZ$12&gt;('LRMC - Spare Capacity Ignored'!$F27+'LRMC - Spare Capacity Ignored'!$G27),'LRMC - Spare Capacity Ignored'!$I27,0))</f>
        <v/>
      </c>
      <c r="BA28" s="180" t="str">
        <f>IF($D28=".","",IF(BA$12&gt;('LRMC - Spare Capacity Ignored'!$F27+'LRMC - Spare Capacity Ignored'!$G27),'LRMC - Spare Capacity Ignored'!$I27,0))</f>
        <v/>
      </c>
      <c r="BB28" s="180" t="str">
        <f>IF($D28=".","",IF(BB$12&gt;('LRMC - Spare Capacity Ignored'!$F27+'LRMC - Spare Capacity Ignored'!$G27),'LRMC - Spare Capacity Ignored'!$I27,0))</f>
        <v/>
      </c>
      <c r="BC28" s="180" t="str">
        <f>IF($D28=".","",IF(BC$12&gt;('LRMC - Spare Capacity Ignored'!$F27+'LRMC - Spare Capacity Ignored'!$G27),'LRMC - Spare Capacity Ignored'!$I27,0))</f>
        <v/>
      </c>
      <c r="BD28" s="180" t="str">
        <f>IF($D28=".","",IF(BD$12&gt;('LRMC - Spare Capacity Ignored'!$F27+'LRMC - Spare Capacity Ignored'!$G27),'LRMC - Spare Capacity Ignored'!$I27,0))</f>
        <v/>
      </c>
      <c r="BE28" s="180" t="str">
        <f>IF($D28=".","",IF(BE$12&gt;('LRMC - Spare Capacity Ignored'!$F27+'LRMC - Spare Capacity Ignored'!$G27),'LRMC - Spare Capacity Ignored'!$I27,0))</f>
        <v/>
      </c>
      <c r="BF28" s="180" t="str">
        <f>IF($D28=".","",IF(BF$12&gt;('LRMC - Spare Capacity Ignored'!$F27+'LRMC - Spare Capacity Ignored'!$G27),'LRMC - Spare Capacity Ignored'!$I27,0))</f>
        <v/>
      </c>
      <c r="BG28" s="180" t="str">
        <f>IF($D28=".","",IF(BG$12&gt;('LRMC - Spare Capacity Ignored'!$F27+'LRMC - Spare Capacity Ignored'!$G27),'LRMC - Spare Capacity Ignored'!$I27,0))</f>
        <v/>
      </c>
      <c r="BH28" s="180" t="str">
        <f>IF($D28=".","",IF(BH$12&gt;('LRMC - Spare Capacity Ignored'!$F27+'LRMC - Spare Capacity Ignored'!$G27),'LRMC - Spare Capacity Ignored'!$I27,0))</f>
        <v/>
      </c>
      <c r="BI28" s="180" t="str">
        <f>IF($D28=".","",IF(BI$12&gt;('LRMC - Spare Capacity Ignored'!$F27+'LRMC - Spare Capacity Ignored'!$G27),'LRMC - Spare Capacity Ignored'!$I27,0))</f>
        <v/>
      </c>
      <c r="BJ28" s="180" t="str">
        <f>IF($D28=".","",IF(BJ$12&gt;('LRMC - Spare Capacity Ignored'!$F27+'LRMC - Spare Capacity Ignored'!$G27),'LRMC - Spare Capacity Ignored'!$I27,0))</f>
        <v/>
      </c>
      <c r="BK28" s="180" t="str">
        <f>IF($D28=".","",IF(BK$12&gt;('LRMC - Spare Capacity Ignored'!$F27+'LRMC - Spare Capacity Ignored'!$G27),'LRMC - Spare Capacity Ignored'!$I27,0))</f>
        <v/>
      </c>
      <c r="BL28" s="180" t="str">
        <f>IF($D28=".","",IF(BL$12&gt;('LRMC - Spare Capacity Ignored'!$F27+'LRMC - Spare Capacity Ignored'!$G27),'LRMC - Spare Capacity Ignored'!$I27,0))</f>
        <v/>
      </c>
      <c r="BM28" s="180" t="str">
        <f>IF($D28=".","",IF(BM$12&gt;('LRMC - Spare Capacity Ignored'!$F27+'LRMC - Spare Capacity Ignored'!$G27),'LRMC - Spare Capacity Ignored'!$I27,0))</f>
        <v/>
      </c>
      <c r="BN28" s="180" t="str">
        <f>IF($D28=".","",IF(BN$12&gt;('LRMC - Spare Capacity Ignored'!$F27+'LRMC - Spare Capacity Ignored'!$G27),'LRMC - Spare Capacity Ignored'!$I27,0))</f>
        <v/>
      </c>
      <c r="BO28" s="180" t="str">
        <f>IF($D28=".","",IF(BO$12&gt;('LRMC - Spare Capacity Ignored'!$F27+'LRMC - Spare Capacity Ignored'!$G27),'LRMC - Spare Capacity Ignored'!$I27,0))</f>
        <v/>
      </c>
      <c r="BP28" s="180" t="str">
        <f>IF($D28=".","",IF(BP$12&gt;('LRMC - Spare Capacity Ignored'!$F27+'LRMC - Spare Capacity Ignored'!$G27),'LRMC - Spare Capacity Ignored'!$I27,0))</f>
        <v/>
      </c>
      <c r="BQ28" s="180" t="str">
        <f>IF($D28=".","",IF(BQ$12&gt;('LRMC - Spare Capacity Ignored'!$F27+'LRMC - Spare Capacity Ignored'!$G27),'LRMC - Spare Capacity Ignored'!$I27,0))</f>
        <v/>
      </c>
      <c r="BR28" s="180" t="str">
        <f>IF($D28=".","",IF(BR$12&gt;('LRMC - Spare Capacity Ignored'!$F27+'LRMC - Spare Capacity Ignored'!$G27),'LRMC - Spare Capacity Ignored'!$I27,0))</f>
        <v/>
      </c>
      <c r="BS28" s="180" t="str">
        <f>IF($D28=".","",IF(BS$12&gt;('LRMC - Spare Capacity Ignored'!$F27+'LRMC - Spare Capacity Ignored'!$G27),'LRMC - Spare Capacity Ignored'!$I27,0))</f>
        <v/>
      </c>
      <c r="BT28" s="180" t="str">
        <f>IF($D28=".","",IF(BT$12&gt;('LRMC - Spare Capacity Ignored'!$F27+'LRMC - Spare Capacity Ignored'!$G27),'LRMC - Spare Capacity Ignored'!$I27,0))</f>
        <v/>
      </c>
      <c r="BU28" s="180" t="str">
        <f>IF($D28=".","",IF(BU$12&gt;('LRMC - Spare Capacity Ignored'!$F27+'LRMC - Spare Capacity Ignored'!$G27),'LRMC - Spare Capacity Ignored'!$I27,0))</f>
        <v/>
      </c>
      <c r="BV28" s="180" t="str">
        <f>IF($D28=".","",IF(BV$12&gt;('LRMC - Spare Capacity Ignored'!$F27+'LRMC - Spare Capacity Ignored'!$G27),'LRMC - Spare Capacity Ignored'!$I27,0))</f>
        <v/>
      </c>
      <c r="BW28" s="180" t="str">
        <f>IF($D28=".","",IF(BW$12&gt;('LRMC - Spare Capacity Ignored'!$F27+'LRMC - Spare Capacity Ignored'!$G27),'LRMC - Spare Capacity Ignored'!$I27,0))</f>
        <v/>
      </c>
      <c r="BX28" s="180" t="str">
        <f>IF($D28=".","",IF(BX$12&gt;('LRMC - Spare Capacity Ignored'!$F27+'LRMC - Spare Capacity Ignored'!$G27),'LRMC - Spare Capacity Ignored'!$I27,0))</f>
        <v/>
      </c>
      <c r="BY28" s="180" t="str">
        <f>IF($D28=".","",IF(BY$12&gt;('LRMC - Spare Capacity Ignored'!$F27+'LRMC - Spare Capacity Ignored'!$G27),'LRMC - Spare Capacity Ignored'!$I27,0))</f>
        <v/>
      </c>
      <c r="BZ28" s="180" t="str">
        <f>IF($D28=".","",IF(BZ$12&gt;('LRMC - Spare Capacity Ignored'!$F27+'LRMC - Spare Capacity Ignored'!$G27),'LRMC - Spare Capacity Ignored'!$I27,0))</f>
        <v/>
      </c>
      <c r="CA28" s="180" t="str">
        <f>IF($D28=".","",IF(CA$12&gt;('LRMC - Spare Capacity Ignored'!$F27+'LRMC - Spare Capacity Ignored'!$G27),'LRMC - Spare Capacity Ignored'!$I27,0))</f>
        <v/>
      </c>
      <c r="CB28" s="180" t="str">
        <f>IF($D28=".","",IF(CB$12&gt;('LRMC - Spare Capacity Ignored'!$F27+'LRMC - Spare Capacity Ignored'!$G27),'LRMC - Spare Capacity Ignored'!$I27,0))</f>
        <v/>
      </c>
      <c r="CC28" s="180" t="str">
        <f>IF($D28=".","",IF(CC$12&gt;('LRMC - Spare Capacity Ignored'!$F27+'LRMC - Spare Capacity Ignored'!$G27),'LRMC - Spare Capacity Ignored'!$I27,0))</f>
        <v/>
      </c>
      <c r="CD28" s="180" t="str">
        <f>IF($D28=".","",IF(CD$12&gt;('LRMC - Spare Capacity Ignored'!$F27+'LRMC - Spare Capacity Ignored'!$G27),'LRMC - Spare Capacity Ignored'!$I27,0))</f>
        <v/>
      </c>
      <c r="CE28" s="180" t="str">
        <f>IF($D28=".","",IF(CE$12&gt;('LRMC - Spare Capacity Ignored'!$F27+'LRMC - Spare Capacity Ignored'!$G27),'LRMC - Spare Capacity Ignored'!$I27,0))</f>
        <v/>
      </c>
      <c r="CF28" s="180" t="str">
        <f>IF($D28=".","",IF(CF$12&gt;('LRMC - Spare Capacity Ignored'!$F27+'LRMC - Spare Capacity Ignored'!$G27),'LRMC - Spare Capacity Ignored'!$I27,0))</f>
        <v/>
      </c>
      <c r="CG28" s="180" t="str">
        <f>IF($D28=".","",IF(CG$12&gt;('LRMC - Spare Capacity Ignored'!$F27+'LRMC - Spare Capacity Ignored'!$G27),'LRMC - Spare Capacity Ignored'!$I27,0))</f>
        <v/>
      </c>
      <c r="CH28" s="180" t="str">
        <f>IF($D28=".","",IF(CH$12&gt;('LRMC - Spare Capacity Ignored'!$F27+'LRMC - Spare Capacity Ignored'!$G27),'LRMC - Spare Capacity Ignored'!$I27,0))</f>
        <v/>
      </c>
      <c r="CI28" s="180" t="str">
        <f>IF($D28=".","",IF(CI$12&gt;('LRMC - Spare Capacity Ignored'!$F27+'LRMC - Spare Capacity Ignored'!$G27),'LRMC - Spare Capacity Ignored'!$I27,0))</f>
        <v/>
      </c>
      <c r="CJ28" s="180" t="str">
        <f>IF($D28=".","",IF(CJ$12&gt;('LRMC - Spare Capacity Ignored'!$F27+'LRMC - Spare Capacity Ignored'!$G27),'LRMC - Spare Capacity Ignored'!$I27,0))</f>
        <v/>
      </c>
      <c r="CK28" s="180" t="str">
        <f>IF($D28=".","",IF(CK$12&gt;('LRMC - Spare Capacity Ignored'!$F27+'LRMC - Spare Capacity Ignored'!$G27),'LRMC - Spare Capacity Ignored'!$I27,0))</f>
        <v/>
      </c>
      <c r="CL28" s="180" t="str">
        <f>IF($D28=".","",IF(CL$12&gt;('LRMC - Spare Capacity Ignored'!$F27+'LRMC - Spare Capacity Ignored'!$G27),'LRMC - Spare Capacity Ignored'!$I27,0))</f>
        <v/>
      </c>
      <c r="CM28" s="180" t="str">
        <f>IF($D28=".","",IF(CM$12&gt;('LRMC - Spare Capacity Ignored'!$F27+'LRMC - Spare Capacity Ignored'!$G27),'LRMC - Spare Capacity Ignored'!$I27,0))</f>
        <v/>
      </c>
      <c r="CN28" s="180" t="str">
        <f>IF($D28=".","",IF(CN$12&gt;('LRMC - Spare Capacity Ignored'!$F27+'LRMC - Spare Capacity Ignored'!$G27),'LRMC - Spare Capacity Ignored'!$I27,0))</f>
        <v/>
      </c>
      <c r="CO28" s="180" t="str">
        <f>IF($D28=".","",IF(CO$12&gt;('LRMC - Spare Capacity Ignored'!$F27+'LRMC - Spare Capacity Ignored'!$G27),'LRMC - Spare Capacity Ignored'!$I27,0))</f>
        <v/>
      </c>
      <c r="CP28" s="180" t="str">
        <f>IF($D28=".","",IF(CP$12&gt;('LRMC - Spare Capacity Ignored'!$F27+'LRMC - Spare Capacity Ignored'!$G27),'LRMC - Spare Capacity Ignored'!$I27,0))</f>
        <v/>
      </c>
      <c r="CQ28" s="180" t="str">
        <f>IF($D28=".","",IF(CQ$12&gt;('LRMC - Spare Capacity Ignored'!$F27+'LRMC - Spare Capacity Ignored'!$G27),'LRMC - Spare Capacity Ignored'!$I27,0))</f>
        <v/>
      </c>
      <c r="CR28" s="180" t="str">
        <f>IF($D28=".","",IF(CR$12&gt;('LRMC - Spare Capacity Ignored'!$F27+'LRMC - Spare Capacity Ignored'!$G27),'LRMC - Spare Capacity Ignored'!$I27,0))</f>
        <v/>
      </c>
      <c r="CS28" s="180" t="str">
        <f>IF($D28=".","",IF(CS$12&gt;('LRMC - Spare Capacity Ignored'!$F27+'LRMC - Spare Capacity Ignored'!$G27),'LRMC - Spare Capacity Ignored'!$I27,0))</f>
        <v/>
      </c>
      <c r="CT28" s="180" t="str">
        <f>IF($D28=".","",IF(CT$12&gt;('LRMC - Spare Capacity Ignored'!$F27+'LRMC - Spare Capacity Ignored'!$G27),'LRMC - Spare Capacity Ignored'!$I27,0))</f>
        <v/>
      </c>
      <c r="CU28" s="180" t="str">
        <f>IF($D28=".","",IF(CU$12&gt;('LRMC - Spare Capacity Ignored'!$F27+'LRMC - Spare Capacity Ignored'!$G27),'LRMC - Spare Capacity Ignored'!$I27,0))</f>
        <v/>
      </c>
      <c r="CV28" s="180" t="str">
        <f>IF($D28=".","",IF(CV$12&gt;('LRMC - Spare Capacity Ignored'!$F27+'LRMC - Spare Capacity Ignored'!$G27),'LRMC - Spare Capacity Ignored'!$I27,0))</f>
        <v/>
      </c>
      <c r="CW28" s="180" t="str">
        <f>IF($D28=".","",IF(CW$12&gt;('LRMC - Spare Capacity Ignored'!$F27+'LRMC - Spare Capacity Ignored'!$G27),'LRMC - Spare Capacity Ignored'!$I27,0))</f>
        <v/>
      </c>
      <c r="CX28" s="180" t="str">
        <f>IF($D28=".","",IF(CX$12&gt;('LRMC - Spare Capacity Ignored'!$F27+'LRMC - Spare Capacity Ignored'!$G27),'LRMC - Spare Capacity Ignored'!$I27,0))</f>
        <v/>
      </c>
      <c r="CY28" s="180" t="str">
        <f>IF($D28=".","",IF(CY$12&gt;('LRMC - Spare Capacity Ignored'!$F27+'LRMC - Spare Capacity Ignored'!$G27),'LRMC - Spare Capacity Ignored'!$I27,0))</f>
        <v/>
      </c>
      <c r="CZ28" s="180" t="str">
        <f>IF($D28=".","",IF(CZ$12&gt;('LRMC - Spare Capacity Ignored'!$F27+'LRMC - Spare Capacity Ignored'!$G27),'LRMC - Spare Capacity Ignored'!$I27,0))</f>
        <v/>
      </c>
      <c r="DA28" s="180" t="str">
        <f>IF($D28=".","",IF(DA$12&gt;('LRMC - Spare Capacity Ignored'!$F27+'LRMC - Spare Capacity Ignored'!$G27),'LRMC - Spare Capacity Ignored'!$I27,0))</f>
        <v/>
      </c>
      <c r="DB28" s="177"/>
    </row>
    <row r="29" spans="3:106" x14ac:dyDescent="0.25">
      <c r="C29" s="183">
        <f>Inputs!C49</f>
        <v>12</v>
      </c>
      <c r="D29" s="120" t="str">
        <f>IF(Inputs!D49="",".",Inputs!D49)</f>
        <v>.</v>
      </c>
      <c r="E29" s="182"/>
      <c r="F29" s="180" t="str">
        <f>IF($D29=".","",IF(F$12&gt;('LRMC - Spare Capacity Ignored'!$F28+'LRMC - Spare Capacity Ignored'!$G28),'LRMC - Spare Capacity Ignored'!$I28,0))</f>
        <v/>
      </c>
      <c r="G29" s="180" t="str">
        <f>IF($D29=".","",IF(G$12&gt;('LRMC - Spare Capacity Ignored'!$F28+'LRMC - Spare Capacity Ignored'!$G28),'LRMC - Spare Capacity Ignored'!$I28,0))</f>
        <v/>
      </c>
      <c r="H29" s="180" t="str">
        <f>IF($D29=".","",IF(H$12&gt;('LRMC - Spare Capacity Ignored'!$F28+'LRMC - Spare Capacity Ignored'!$G28),'LRMC - Spare Capacity Ignored'!$I28,0))</f>
        <v/>
      </c>
      <c r="I29" s="180" t="str">
        <f>IF($D29=".","",IF(I$12&gt;('LRMC - Spare Capacity Ignored'!$F28+'LRMC - Spare Capacity Ignored'!$G28),'LRMC - Spare Capacity Ignored'!$I28,0))</f>
        <v/>
      </c>
      <c r="J29" s="180" t="str">
        <f>IF($D29=".","",IF(J$12&gt;('LRMC - Spare Capacity Ignored'!$F28+'LRMC - Spare Capacity Ignored'!$G28),'LRMC - Spare Capacity Ignored'!$I28,0))</f>
        <v/>
      </c>
      <c r="K29" s="180" t="str">
        <f>IF($D29=".","",IF(K$12&gt;('LRMC - Spare Capacity Ignored'!$F28+'LRMC - Spare Capacity Ignored'!$G28),'LRMC - Spare Capacity Ignored'!$I28,0))</f>
        <v/>
      </c>
      <c r="L29" s="180" t="str">
        <f>IF($D29=".","",IF(L$12&gt;('LRMC - Spare Capacity Ignored'!$F28+'LRMC - Spare Capacity Ignored'!$G28),'LRMC - Spare Capacity Ignored'!$I28,0))</f>
        <v/>
      </c>
      <c r="M29" s="180" t="str">
        <f>IF($D29=".","",IF(M$12&gt;('LRMC - Spare Capacity Ignored'!$F28+'LRMC - Spare Capacity Ignored'!$G28),'LRMC - Spare Capacity Ignored'!$I28,0))</f>
        <v/>
      </c>
      <c r="N29" s="180" t="str">
        <f>IF($D29=".","",IF(N$12&gt;('LRMC - Spare Capacity Ignored'!$F28+'LRMC - Spare Capacity Ignored'!$G28),'LRMC - Spare Capacity Ignored'!$I28,0))</f>
        <v/>
      </c>
      <c r="O29" s="180" t="str">
        <f>IF($D29=".","",IF(O$12&gt;('LRMC - Spare Capacity Ignored'!$F28+'LRMC - Spare Capacity Ignored'!$G28),'LRMC - Spare Capacity Ignored'!$I28,0))</f>
        <v/>
      </c>
      <c r="P29" s="180" t="str">
        <f>IF($D29=".","",IF(P$12&gt;('LRMC - Spare Capacity Ignored'!$F28+'LRMC - Spare Capacity Ignored'!$G28),'LRMC - Spare Capacity Ignored'!$I28,0))</f>
        <v/>
      </c>
      <c r="Q29" s="180" t="str">
        <f>IF($D29=".","",IF(Q$12&gt;('LRMC - Spare Capacity Ignored'!$F28+'LRMC - Spare Capacity Ignored'!$G28),'LRMC - Spare Capacity Ignored'!$I28,0))</f>
        <v/>
      </c>
      <c r="R29" s="180" t="str">
        <f>IF($D29=".","",IF(R$12&gt;('LRMC - Spare Capacity Ignored'!$F28+'LRMC - Spare Capacity Ignored'!$G28),'LRMC - Spare Capacity Ignored'!$I28,0))</f>
        <v/>
      </c>
      <c r="S29" s="180" t="str">
        <f>IF($D29=".","",IF(S$12&gt;('LRMC - Spare Capacity Ignored'!$F28+'LRMC - Spare Capacity Ignored'!$G28),'LRMC - Spare Capacity Ignored'!$I28,0))</f>
        <v/>
      </c>
      <c r="T29" s="180" t="str">
        <f>IF($D29=".","",IF(T$12&gt;('LRMC - Spare Capacity Ignored'!$F28+'LRMC - Spare Capacity Ignored'!$G28),'LRMC - Spare Capacity Ignored'!$I28,0))</f>
        <v/>
      </c>
      <c r="U29" s="180" t="str">
        <f>IF($D29=".","",IF(U$12&gt;('LRMC - Spare Capacity Ignored'!$F28+'LRMC - Spare Capacity Ignored'!$G28),'LRMC - Spare Capacity Ignored'!$I28,0))</f>
        <v/>
      </c>
      <c r="V29" s="180" t="str">
        <f>IF($D29=".","",IF(V$12&gt;('LRMC - Spare Capacity Ignored'!$F28+'LRMC - Spare Capacity Ignored'!$G28),'LRMC - Spare Capacity Ignored'!$I28,0))</f>
        <v/>
      </c>
      <c r="W29" s="180" t="str">
        <f>IF($D29=".","",IF(W$12&gt;('LRMC - Spare Capacity Ignored'!$F28+'LRMC - Spare Capacity Ignored'!$G28),'LRMC - Spare Capacity Ignored'!$I28,0))</f>
        <v/>
      </c>
      <c r="X29" s="180" t="str">
        <f>IF($D29=".","",IF(X$12&gt;('LRMC - Spare Capacity Ignored'!$F28+'LRMC - Spare Capacity Ignored'!$G28),'LRMC - Spare Capacity Ignored'!$I28,0))</f>
        <v/>
      </c>
      <c r="Y29" s="180" t="str">
        <f>IF($D29=".","",IF(Y$12&gt;('LRMC - Spare Capacity Ignored'!$F28+'LRMC - Spare Capacity Ignored'!$G28),'LRMC - Spare Capacity Ignored'!$I28,0))</f>
        <v/>
      </c>
      <c r="Z29" s="180" t="str">
        <f>IF($D29=".","",IF(Z$12&gt;('LRMC - Spare Capacity Ignored'!$F28+'LRMC - Spare Capacity Ignored'!$G28),'LRMC - Spare Capacity Ignored'!$I28,0))</f>
        <v/>
      </c>
      <c r="AA29" s="180" t="str">
        <f>IF($D29=".","",IF(AA$12&gt;('LRMC - Spare Capacity Ignored'!$F28+'LRMC - Spare Capacity Ignored'!$G28),'LRMC - Spare Capacity Ignored'!$I28,0))</f>
        <v/>
      </c>
      <c r="AB29" s="180" t="str">
        <f>IF($D29=".","",IF(AB$12&gt;('LRMC - Spare Capacity Ignored'!$F28+'LRMC - Spare Capacity Ignored'!$G28),'LRMC - Spare Capacity Ignored'!$I28,0))</f>
        <v/>
      </c>
      <c r="AC29" s="180" t="str">
        <f>IF($D29=".","",IF(AC$12&gt;('LRMC - Spare Capacity Ignored'!$F28+'LRMC - Spare Capacity Ignored'!$G28),'LRMC - Spare Capacity Ignored'!$I28,0))</f>
        <v/>
      </c>
      <c r="AD29" s="180" t="str">
        <f>IF($D29=".","",IF(AD$12&gt;('LRMC - Spare Capacity Ignored'!$F28+'LRMC - Spare Capacity Ignored'!$G28),'LRMC - Spare Capacity Ignored'!$I28,0))</f>
        <v/>
      </c>
      <c r="AE29" s="180" t="str">
        <f>IF($D29=".","",IF(AE$12&gt;('LRMC - Spare Capacity Ignored'!$F28+'LRMC - Spare Capacity Ignored'!$G28),'LRMC - Spare Capacity Ignored'!$I28,0))</f>
        <v/>
      </c>
      <c r="AF29" s="180" t="str">
        <f>IF($D29=".","",IF(AF$12&gt;('LRMC - Spare Capacity Ignored'!$F28+'LRMC - Spare Capacity Ignored'!$G28),'LRMC - Spare Capacity Ignored'!$I28,0))</f>
        <v/>
      </c>
      <c r="AG29" s="180" t="str">
        <f>IF($D29=".","",IF(AG$12&gt;('LRMC - Spare Capacity Ignored'!$F28+'LRMC - Spare Capacity Ignored'!$G28),'LRMC - Spare Capacity Ignored'!$I28,0))</f>
        <v/>
      </c>
      <c r="AH29" s="180" t="str">
        <f>IF($D29=".","",IF(AH$12&gt;('LRMC - Spare Capacity Ignored'!$F28+'LRMC - Spare Capacity Ignored'!$G28),'LRMC - Spare Capacity Ignored'!$I28,0))</f>
        <v/>
      </c>
      <c r="AI29" s="180" t="str">
        <f>IF($D29=".","",IF(AI$12&gt;('LRMC - Spare Capacity Ignored'!$F28+'LRMC - Spare Capacity Ignored'!$G28),'LRMC - Spare Capacity Ignored'!$I28,0))</f>
        <v/>
      </c>
      <c r="AJ29" s="180" t="str">
        <f>IF($D29=".","",IF(AJ$12&gt;('LRMC - Spare Capacity Ignored'!$F28+'LRMC - Spare Capacity Ignored'!$G28),'LRMC - Spare Capacity Ignored'!$I28,0))</f>
        <v/>
      </c>
      <c r="AK29" s="180" t="str">
        <f>IF($D29=".","",IF(AK$12&gt;('LRMC - Spare Capacity Ignored'!$F28+'LRMC - Spare Capacity Ignored'!$G28),'LRMC - Spare Capacity Ignored'!$I28,0))</f>
        <v/>
      </c>
      <c r="AL29" s="180" t="str">
        <f>IF($D29=".","",IF(AL$12&gt;('LRMC - Spare Capacity Ignored'!$F28+'LRMC - Spare Capacity Ignored'!$G28),'LRMC - Spare Capacity Ignored'!$I28,0))</f>
        <v/>
      </c>
      <c r="AM29" s="180" t="str">
        <f>IF($D29=".","",IF(AM$12&gt;('LRMC - Spare Capacity Ignored'!$F28+'LRMC - Spare Capacity Ignored'!$G28),'LRMC - Spare Capacity Ignored'!$I28,0))</f>
        <v/>
      </c>
      <c r="AN29" s="180" t="str">
        <f>IF($D29=".","",IF(AN$12&gt;('LRMC - Spare Capacity Ignored'!$F28+'LRMC - Spare Capacity Ignored'!$G28),'LRMC - Spare Capacity Ignored'!$I28,0))</f>
        <v/>
      </c>
      <c r="AO29" s="180" t="str">
        <f>IF($D29=".","",IF(AO$12&gt;('LRMC - Spare Capacity Ignored'!$F28+'LRMC - Spare Capacity Ignored'!$G28),'LRMC - Spare Capacity Ignored'!$I28,0))</f>
        <v/>
      </c>
      <c r="AP29" s="180" t="str">
        <f>IF($D29=".","",IF(AP$12&gt;('LRMC - Spare Capacity Ignored'!$F28+'LRMC - Spare Capacity Ignored'!$G28),'LRMC - Spare Capacity Ignored'!$I28,0))</f>
        <v/>
      </c>
      <c r="AQ29" s="180" t="str">
        <f>IF($D29=".","",IF(AQ$12&gt;('LRMC - Spare Capacity Ignored'!$F28+'LRMC - Spare Capacity Ignored'!$G28),'LRMC - Spare Capacity Ignored'!$I28,0))</f>
        <v/>
      </c>
      <c r="AR29" s="180" t="str">
        <f>IF($D29=".","",IF(AR$12&gt;('LRMC - Spare Capacity Ignored'!$F28+'LRMC - Spare Capacity Ignored'!$G28),'LRMC - Spare Capacity Ignored'!$I28,0))</f>
        <v/>
      </c>
      <c r="AS29" s="180" t="str">
        <f>IF($D29=".","",IF(AS$12&gt;('LRMC - Spare Capacity Ignored'!$F28+'LRMC - Spare Capacity Ignored'!$G28),'LRMC - Spare Capacity Ignored'!$I28,0))</f>
        <v/>
      </c>
      <c r="AT29" s="180" t="str">
        <f>IF($D29=".","",IF(AT$12&gt;('LRMC - Spare Capacity Ignored'!$F28+'LRMC - Spare Capacity Ignored'!$G28),'LRMC - Spare Capacity Ignored'!$I28,0))</f>
        <v/>
      </c>
      <c r="AU29" s="180" t="str">
        <f>IF($D29=".","",IF(AU$12&gt;('LRMC - Spare Capacity Ignored'!$F28+'LRMC - Spare Capacity Ignored'!$G28),'LRMC - Spare Capacity Ignored'!$I28,0))</f>
        <v/>
      </c>
      <c r="AV29" s="180" t="str">
        <f>IF($D29=".","",IF(AV$12&gt;('LRMC - Spare Capacity Ignored'!$F28+'LRMC - Spare Capacity Ignored'!$G28),'LRMC - Spare Capacity Ignored'!$I28,0))</f>
        <v/>
      </c>
      <c r="AW29" s="180" t="str">
        <f>IF($D29=".","",IF(AW$12&gt;('LRMC - Spare Capacity Ignored'!$F28+'LRMC - Spare Capacity Ignored'!$G28),'LRMC - Spare Capacity Ignored'!$I28,0))</f>
        <v/>
      </c>
      <c r="AX29" s="180" t="str">
        <f>IF($D29=".","",IF(AX$12&gt;('LRMC - Spare Capacity Ignored'!$F28+'LRMC - Spare Capacity Ignored'!$G28),'LRMC - Spare Capacity Ignored'!$I28,0))</f>
        <v/>
      </c>
      <c r="AY29" s="180" t="str">
        <f>IF($D29=".","",IF(AY$12&gt;('LRMC - Spare Capacity Ignored'!$F28+'LRMC - Spare Capacity Ignored'!$G28),'LRMC - Spare Capacity Ignored'!$I28,0))</f>
        <v/>
      </c>
      <c r="AZ29" s="180" t="str">
        <f>IF($D29=".","",IF(AZ$12&gt;('LRMC - Spare Capacity Ignored'!$F28+'LRMC - Spare Capacity Ignored'!$G28),'LRMC - Spare Capacity Ignored'!$I28,0))</f>
        <v/>
      </c>
      <c r="BA29" s="180" t="str">
        <f>IF($D29=".","",IF(BA$12&gt;('LRMC - Spare Capacity Ignored'!$F28+'LRMC - Spare Capacity Ignored'!$G28),'LRMC - Spare Capacity Ignored'!$I28,0))</f>
        <v/>
      </c>
      <c r="BB29" s="180" t="str">
        <f>IF($D29=".","",IF(BB$12&gt;('LRMC - Spare Capacity Ignored'!$F28+'LRMC - Spare Capacity Ignored'!$G28),'LRMC - Spare Capacity Ignored'!$I28,0))</f>
        <v/>
      </c>
      <c r="BC29" s="180" t="str">
        <f>IF($D29=".","",IF(BC$12&gt;('LRMC - Spare Capacity Ignored'!$F28+'LRMC - Spare Capacity Ignored'!$G28),'LRMC - Spare Capacity Ignored'!$I28,0))</f>
        <v/>
      </c>
      <c r="BD29" s="180" t="str">
        <f>IF($D29=".","",IF(BD$12&gt;('LRMC - Spare Capacity Ignored'!$F28+'LRMC - Spare Capacity Ignored'!$G28),'LRMC - Spare Capacity Ignored'!$I28,0))</f>
        <v/>
      </c>
      <c r="BE29" s="180" t="str">
        <f>IF($D29=".","",IF(BE$12&gt;('LRMC - Spare Capacity Ignored'!$F28+'LRMC - Spare Capacity Ignored'!$G28),'LRMC - Spare Capacity Ignored'!$I28,0))</f>
        <v/>
      </c>
      <c r="BF29" s="180" t="str">
        <f>IF($D29=".","",IF(BF$12&gt;('LRMC - Spare Capacity Ignored'!$F28+'LRMC - Spare Capacity Ignored'!$G28),'LRMC - Spare Capacity Ignored'!$I28,0))</f>
        <v/>
      </c>
      <c r="BG29" s="180" t="str">
        <f>IF($D29=".","",IF(BG$12&gt;('LRMC - Spare Capacity Ignored'!$F28+'LRMC - Spare Capacity Ignored'!$G28),'LRMC - Spare Capacity Ignored'!$I28,0))</f>
        <v/>
      </c>
      <c r="BH29" s="180" t="str">
        <f>IF($D29=".","",IF(BH$12&gt;('LRMC - Spare Capacity Ignored'!$F28+'LRMC - Spare Capacity Ignored'!$G28),'LRMC - Spare Capacity Ignored'!$I28,0))</f>
        <v/>
      </c>
      <c r="BI29" s="180" t="str">
        <f>IF($D29=".","",IF(BI$12&gt;('LRMC - Spare Capacity Ignored'!$F28+'LRMC - Spare Capacity Ignored'!$G28),'LRMC - Spare Capacity Ignored'!$I28,0))</f>
        <v/>
      </c>
      <c r="BJ29" s="180" t="str">
        <f>IF($D29=".","",IF(BJ$12&gt;('LRMC - Spare Capacity Ignored'!$F28+'LRMC - Spare Capacity Ignored'!$G28),'LRMC - Spare Capacity Ignored'!$I28,0))</f>
        <v/>
      </c>
      <c r="BK29" s="180" t="str">
        <f>IF($D29=".","",IF(BK$12&gt;('LRMC - Spare Capacity Ignored'!$F28+'LRMC - Spare Capacity Ignored'!$G28),'LRMC - Spare Capacity Ignored'!$I28,0))</f>
        <v/>
      </c>
      <c r="BL29" s="180" t="str">
        <f>IF($D29=".","",IF(BL$12&gt;('LRMC - Spare Capacity Ignored'!$F28+'LRMC - Spare Capacity Ignored'!$G28),'LRMC - Spare Capacity Ignored'!$I28,0))</f>
        <v/>
      </c>
      <c r="BM29" s="180" t="str">
        <f>IF($D29=".","",IF(BM$12&gt;('LRMC - Spare Capacity Ignored'!$F28+'LRMC - Spare Capacity Ignored'!$G28),'LRMC - Spare Capacity Ignored'!$I28,0))</f>
        <v/>
      </c>
      <c r="BN29" s="180" t="str">
        <f>IF($D29=".","",IF(BN$12&gt;('LRMC - Spare Capacity Ignored'!$F28+'LRMC - Spare Capacity Ignored'!$G28),'LRMC - Spare Capacity Ignored'!$I28,0))</f>
        <v/>
      </c>
      <c r="BO29" s="180" t="str">
        <f>IF($D29=".","",IF(BO$12&gt;('LRMC - Spare Capacity Ignored'!$F28+'LRMC - Spare Capacity Ignored'!$G28),'LRMC - Spare Capacity Ignored'!$I28,0))</f>
        <v/>
      </c>
      <c r="BP29" s="180" t="str">
        <f>IF($D29=".","",IF(BP$12&gt;('LRMC - Spare Capacity Ignored'!$F28+'LRMC - Spare Capacity Ignored'!$G28),'LRMC - Spare Capacity Ignored'!$I28,0))</f>
        <v/>
      </c>
      <c r="BQ29" s="180" t="str">
        <f>IF($D29=".","",IF(BQ$12&gt;('LRMC - Spare Capacity Ignored'!$F28+'LRMC - Spare Capacity Ignored'!$G28),'LRMC - Spare Capacity Ignored'!$I28,0))</f>
        <v/>
      </c>
      <c r="BR29" s="180" t="str">
        <f>IF($D29=".","",IF(BR$12&gt;('LRMC - Spare Capacity Ignored'!$F28+'LRMC - Spare Capacity Ignored'!$G28),'LRMC - Spare Capacity Ignored'!$I28,0))</f>
        <v/>
      </c>
      <c r="BS29" s="180" t="str">
        <f>IF($D29=".","",IF(BS$12&gt;('LRMC - Spare Capacity Ignored'!$F28+'LRMC - Spare Capacity Ignored'!$G28),'LRMC - Spare Capacity Ignored'!$I28,0))</f>
        <v/>
      </c>
      <c r="BT29" s="180" t="str">
        <f>IF($D29=".","",IF(BT$12&gt;('LRMC - Spare Capacity Ignored'!$F28+'LRMC - Spare Capacity Ignored'!$G28),'LRMC - Spare Capacity Ignored'!$I28,0))</f>
        <v/>
      </c>
      <c r="BU29" s="180" t="str">
        <f>IF($D29=".","",IF(BU$12&gt;('LRMC - Spare Capacity Ignored'!$F28+'LRMC - Spare Capacity Ignored'!$G28),'LRMC - Spare Capacity Ignored'!$I28,0))</f>
        <v/>
      </c>
      <c r="BV29" s="180" t="str">
        <f>IF($D29=".","",IF(BV$12&gt;('LRMC - Spare Capacity Ignored'!$F28+'LRMC - Spare Capacity Ignored'!$G28),'LRMC - Spare Capacity Ignored'!$I28,0))</f>
        <v/>
      </c>
      <c r="BW29" s="180" t="str">
        <f>IF($D29=".","",IF(BW$12&gt;('LRMC - Spare Capacity Ignored'!$F28+'LRMC - Spare Capacity Ignored'!$G28),'LRMC - Spare Capacity Ignored'!$I28,0))</f>
        <v/>
      </c>
      <c r="BX29" s="180" t="str">
        <f>IF($D29=".","",IF(BX$12&gt;('LRMC - Spare Capacity Ignored'!$F28+'LRMC - Spare Capacity Ignored'!$G28),'LRMC - Spare Capacity Ignored'!$I28,0))</f>
        <v/>
      </c>
      <c r="BY29" s="180" t="str">
        <f>IF($D29=".","",IF(BY$12&gt;('LRMC - Spare Capacity Ignored'!$F28+'LRMC - Spare Capacity Ignored'!$G28),'LRMC - Spare Capacity Ignored'!$I28,0))</f>
        <v/>
      </c>
      <c r="BZ29" s="180" t="str">
        <f>IF($D29=".","",IF(BZ$12&gt;('LRMC - Spare Capacity Ignored'!$F28+'LRMC - Spare Capacity Ignored'!$G28),'LRMC - Spare Capacity Ignored'!$I28,0))</f>
        <v/>
      </c>
      <c r="CA29" s="180" t="str">
        <f>IF($D29=".","",IF(CA$12&gt;('LRMC - Spare Capacity Ignored'!$F28+'LRMC - Spare Capacity Ignored'!$G28),'LRMC - Spare Capacity Ignored'!$I28,0))</f>
        <v/>
      </c>
      <c r="CB29" s="180" t="str">
        <f>IF($D29=".","",IF(CB$12&gt;('LRMC - Spare Capacity Ignored'!$F28+'LRMC - Spare Capacity Ignored'!$G28),'LRMC - Spare Capacity Ignored'!$I28,0))</f>
        <v/>
      </c>
      <c r="CC29" s="180" t="str">
        <f>IF($D29=".","",IF(CC$12&gt;('LRMC - Spare Capacity Ignored'!$F28+'LRMC - Spare Capacity Ignored'!$G28),'LRMC - Spare Capacity Ignored'!$I28,0))</f>
        <v/>
      </c>
      <c r="CD29" s="180" t="str">
        <f>IF($D29=".","",IF(CD$12&gt;('LRMC - Spare Capacity Ignored'!$F28+'LRMC - Spare Capacity Ignored'!$G28),'LRMC - Spare Capacity Ignored'!$I28,0))</f>
        <v/>
      </c>
      <c r="CE29" s="180" t="str">
        <f>IF($D29=".","",IF(CE$12&gt;('LRMC - Spare Capacity Ignored'!$F28+'LRMC - Spare Capacity Ignored'!$G28),'LRMC - Spare Capacity Ignored'!$I28,0))</f>
        <v/>
      </c>
      <c r="CF29" s="180" t="str">
        <f>IF($D29=".","",IF(CF$12&gt;('LRMC - Spare Capacity Ignored'!$F28+'LRMC - Spare Capacity Ignored'!$G28),'LRMC - Spare Capacity Ignored'!$I28,0))</f>
        <v/>
      </c>
      <c r="CG29" s="180" t="str">
        <f>IF($D29=".","",IF(CG$12&gt;('LRMC - Spare Capacity Ignored'!$F28+'LRMC - Spare Capacity Ignored'!$G28),'LRMC - Spare Capacity Ignored'!$I28,0))</f>
        <v/>
      </c>
      <c r="CH29" s="180" t="str">
        <f>IF($D29=".","",IF(CH$12&gt;('LRMC - Spare Capacity Ignored'!$F28+'LRMC - Spare Capacity Ignored'!$G28),'LRMC - Spare Capacity Ignored'!$I28,0))</f>
        <v/>
      </c>
      <c r="CI29" s="180" t="str">
        <f>IF($D29=".","",IF(CI$12&gt;('LRMC - Spare Capacity Ignored'!$F28+'LRMC - Spare Capacity Ignored'!$G28),'LRMC - Spare Capacity Ignored'!$I28,0))</f>
        <v/>
      </c>
      <c r="CJ29" s="180" t="str">
        <f>IF($D29=".","",IF(CJ$12&gt;('LRMC - Spare Capacity Ignored'!$F28+'LRMC - Spare Capacity Ignored'!$G28),'LRMC - Spare Capacity Ignored'!$I28,0))</f>
        <v/>
      </c>
      <c r="CK29" s="180" t="str">
        <f>IF($D29=".","",IF(CK$12&gt;('LRMC - Spare Capacity Ignored'!$F28+'LRMC - Spare Capacity Ignored'!$G28),'LRMC - Spare Capacity Ignored'!$I28,0))</f>
        <v/>
      </c>
      <c r="CL29" s="180" t="str">
        <f>IF($D29=".","",IF(CL$12&gt;('LRMC - Spare Capacity Ignored'!$F28+'LRMC - Spare Capacity Ignored'!$G28),'LRMC - Spare Capacity Ignored'!$I28,0))</f>
        <v/>
      </c>
      <c r="CM29" s="180" t="str">
        <f>IF($D29=".","",IF(CM$12&gt;('LRMC - Spare Capacity Ignored'!$F28+'LRMC - Spare Capacity Ignored'!$G28),'LRMC - Spare Capacity Ignored'!$I28,0))</f>
        <v/>
      </c>
      <c r="CN29" s="180" t="str">
        <f>IF($D29=".","",IF(CN$12&gt;('LRMC - Spare Capacity Ignored'!$F28+'LRMC - Spare Capacity Ignored'!$G28),'LRMC - Spare Capacity Ignored'!$I28,0))</f>
        <v/>
      </c>
      <c r="CO29" s="180" t="str">
        <f>IF($D29=".","",IF(CO$12&gt;('LRMC - Spare Capacity Ignored'!$F28+'LRMC - Spare Capacity Ignored'!$G28),'LRMC - Spare Capacity Ignored'!$I28,0))</f>
        <v/>
      </c>
      <c r="CP29" s="180" t="str">
        <f>IF($D29=".","",IF(CP$12&gt;('LRMC - Spare Capacity Ignored'!$F28+'LRMC - Spare Capacity Ignored'!$G28),'LRMC - Spare Capacity Ignored'!$I28,0))</f>
        <v/>
      </c>
      <c r="CQ29" s="180" t="str">
        <f>IF($D29=".","",IF(CQ$12&gt;('LRMC - Spare Capacity Ignored'!$F28+'LRMC - Spare Capacity Ignored'!$G28),'LRMC - Spare Capacity Ignored'!$I28,0))</f>
        <v/>
      </c>
      <c r="CR29" s="180" t="str">
        <f>IF($D29=".","",IF(CR$12&gt;('LRMC - Spare Capacity Ignored'!$F28+'LRMC - Spare Capacity Ignored'!$G28),'LRMC - Spare Capacity Ignored'!$I28,0))</f>
        <v/>
      </c>
      <c r="CS29" s="180" t="str">
        <f>IF($D29=".","",IF(CS$12&gt;('LRMC - Spare Capacity Ignored'!$F28+'LRMC - Spare Capacity Ignored'!$G28),'LRMC - Spare Capacity Ignored'!$I28,0))</f>
        <v/>
      </c>
      <c r="CT29" s="180" t="str">
        <f>IF($D29=".","",IF(CT$12&gt;('LRMC - Spare Capacity Ignored'!$F28+'LRMC - Spare Capacity Ignored'!$G28),'LRMC - Spare Capacity Ignored'!$I28,0))</f>
        <v/>
      </c>
      <c r="CU29" s="180" t="str">
        <f>IF($D29=".","",IF(CU$12&gt;('LRMC - Spare Capacity Ignored'!$F28+'LRMC - Spare Capacity Ignored'!$G28),'LRMC - Spare Capacity Ignored'!$I28,0))</f>
        <v/>
      </c>
      <c r="CV29" s="180" t="str">
        <f>IF($D29=".","",IF(CV$12&gt;('LRMC - Spare Capacity Ignored'!$F28+'LRMC - Spare Capacity Ignored'!$G28),'LRMC - Spare Capacity Ignored'!$I28,0))</f>
        <v/>
      </c>
      <c r="CW29" s="180" t="str">
        <f>IF($D29=".","",IF(CW$12&gt;('LRMC - Spare Capacity Ignored'!$F28+'LRMC - Spare Capacity Ignored'!$G28),'LRMC - Spare Capacity Ignored'!$I28,0))</f>
        <v/>
      </c>
      <c r="CX29" s="180" t="str">
        <f>IF($D29=".","",IF(CX$12&gt;('LRMC - Spare Capacity Ignored'!$F28+'LRMC - Spare Capacity Ignored'!$G28),'LRMC - Spare Capacity Ignored'!$I28,0))</f>
        <v/>
      </c>
      <c r="CY29" s="180" t="str">
        <f>IF($D29=".","",IF(CY$12&gt;('LRMC - Spare Capacity Ignored'!$F28+'LRMC - Spare Capacity Ignored'!$G28),'LRMC - Spare Capacity Ignored'!$I28,0))</f>
        <v/>
      </c>
      <c r="CZ29" s="180" t="str">
        <f>IF($D29=".","",IF(CZ$12&gt;('LRMC - Spare Capacity Ignored'!$F28+'LRMC - Spare Capacity Ignored'!$G28),'LRMC - Spare Capacity Ignored'!$I28,0))</f>
        <v/>
      </c>
      <c r="DA29" s="180" t="str">
        <f>IF($D29=".","",IF(DA$12&gt;('LRMC - Spare Capacity Ignored'!$F28+'LRMC - Spare Capacity Ignored'!$G28),'LRMC - Spare Capacity Ignored'!$I28,0))</f>
        <v/>
      </c>
      <c r="DB29" s="177"/>
    </row>
    <row r="30" spans="3:106" x14ac:dyDescent="0.25">
      <c r="C30" s="183">
        <f>Inputs!C50</f>
        <v>13</v>
      </c>
      <c r="D30" s="120" t="str">
        <f>IF(Inputs!D50="",".",Inputs!D50)</f>
        <v>.</v>
      </c>
      <c r="E30" s="182"/>
      <c r="F30" s="180" t="str">
        <f>IF($D30=".","",IF(F$12&gt;('LRMC - Spare Capacity Ignored'!$F29+'LRMC - Spare Capacity Ignored'!$G29),'LRMC - Spare Capacity Ignored'!$I29,0))</f>
        <v/>
      </c>
      <c r="G30" s="180" t="str">
        <f>IF($D30=".","",IF(G$12&gt;('LRMC - Spare Capacity Ignored'!$F29+'LRMC - Spare Capacity Ignored'!$G29),'LRMC - Spare Capacity Ignored'!$I29,0))</f>
        <v/>
      </c>
      <c r="H30" s="180" t="str">
        <f>IF($D30=".","",IF(H$12&gt;('LRMC - Spare Capacity Ignored'!$F29+'LRMC - Spare Capacity Ignored'!$G29),'LRMC - Spare Capacity Ignored'!$I29,0))</f>
        <v/>
      </c>
      <c r="I30" s="180" t="str">
        <f>IF($D30=".","",IF(I$12&gt;('LRMC - Spare Capacity Ignored'!$F29+'LRMC - Spare Capacity Ignored'!$G29),'LRMC - Spare Capacity Ignored'!$I29,0))</f>
        <v/>
      </c>
      <c r="J30" s="180" t="str">
        <f>IF($D30=".","",IF(J$12&gt;('LRMC - Spare Capacity Ignored'!$F29+'LRMC - Spare Capacity Ignored'!$G29),'LRMC - Spare Capacity Ignored'!$I29,0))</f>
        <v/>
      </c>
      <c r="K30" s="180" t="str">
        <f>IF($D30=".","",IF(K$12&gt;('LRMC - Spare Capacity Ignored'!$F29+'LRMC - Spare Capacity Ignored'!$G29),'LRMC - Spare Capacity Ignored'!$I29,0))</f>
        <v/>
      </c>
      <c r="L30" s="180" t="str">
        <f>IF($D30=".","",IF(L$12&gt;('LRMC - Spare Capacity Ignored'!$F29+'LRMC - Spare Capacity Ignored'!$G29),'LRMC - Spare Capacity Ignored'!$I29,0))</f>
        <v/>
      </c>
      <c r="M30" s="180" t="str">
        <f>IF($D30=".","",IF(M$12&gt;('LRMC - Spare Capacity Ignored'!$F29+'LRMC - Spare Capacity Ignored'!$G29),'LRMC - Spare Capacity Ignored'!$I29,0))</f>
        <v/>
      </c>
      <c r="N30" s="180" t="str">
        <f>IF($D30=".","",IF(N$12&gt;('LRMC - Spare Capacity Ignored'!$F29+'LRMC - Spare Capacity Ignored'!$G29),'LRMC - Spare Capacity Ignored'!$I29,0))</f>
        <v/>
      </c>
      <c r="O30" s="180" t="str">
        <f>IF($D30=".","",IF(O$12&gt;('LRMC - Spare Capacity Ignored'!$F29+'LRMC - Spare Capacity Ignored'!$G29),'LRMC - Spare Capacity Ignored'!$I29,0))</f>
        <v/>
      </c>
      <c r="P30" s="180" t="str">
        <f>IF($D30=".","",IF(P$12&gt;('LRMC - Spare Capacity Ignored'!$F29+'LRMC - Spare Capacity Ignored'!$G29),'LRMC - Spare Capacity Ignored'!$I29,0))</f>
        <v/>
      </c>
      <c r="Q30" s="180" t="str">
        <f>IF($D30=".","",IF(Q$12&gt;('LRMC - Spare Capacity Ignored'!$F29+'LRMC - Spare Capacity Ignored'!$G29),'LRMC - Spare Capacity Ignored'!$I29,0))</f>
        <v/>
      </c>
      <c r="R30" s="180" t="str">
        <f>IF($D30=".","",IF(R$12&gt;('LRMC - Spare Capacity Ignored'!$F29+'LRMC - Spare Capacity Ignored'!$G29),'LRMC - Spare Capacity Ignored'!$I29,0))</f>
        <v/>
      </c>
      <c r="S30" s="180" t="str">
        <f>IF($D30=".","",IF(S$12&gt;('LRMC - Spare Capacity Ignored'!$F29+'LRMC - Spare Capacity Ignored'!$G29),'LRMC - Spare Capacity Ignored'!$I29,0))</f>
        <v/>
      </c>
      <c r="T30" s="180" t="str">
        <f>IF($D30=".","",IF(T$12&gt;('LRMC - Spare Capacity Ignored'!$F29+'LRMC - Spare Capacity Ignored'!$G29),'LRMC - Spare Capacity Ignored'!$I29,0))</f>
        <v/>
      </c>
      <c r="U30" s="180" t="str">
        <f>IF($D30=".","",IF(U$12&gt;('LRMC - Spare Capacity Ignored'!$F29+'LRMC - Spare Capacity Ignored'!$G29),'LRMC - Spare Capacity Ignored'!$I29,0))</f>
        <v/>
      </c>
      <c r="V30" s="180" t="str">
        <f>IF($D30=".","",IF(V$12&gt;('LRMC - Spare Capacity Ignored'!$F29+'LRMC - Spare Capacity Ignored'!$G29),'LRMC - Spare Capacity Ignored'!$I29,0))</f>
        <v/>
      </c>
      <c r="W30" s="180" t="str">
        <f>IF($D30=".","",IF(W$12&gt;('LRMC - Spare Capacity Ignored'!$F29+'LRMC - Spare Capacity Ignored'!$G29),'LRMC - Spare Capacity Ignored'!$I29,0))</f>
        <v/>
      </c>
      <c r="X30" s="180" t="str">
        <f>IF($D30=".","",IF(X$12&gt;('LRMC - Spare Capacity Ignored'!$F29+'LRMC - Spare Capacity Ignored'!$G29),'LRMC - Spare Capacity Ignored'!$I29,0))</f>
        <v/>
      </c>
      <c r="Y30" s="180" t="str">
        <f>IF($D30=".","",IF(Y$12&gt;('LRMC - Spare Capacity Ignored'!$F29+'LRMC - Spare Capacity Ignored'!$G29),'LRMC - Spare Capacity Ignored'!$I29,0))</f>
        <v/>
      </c>
      <c r="Z30" s="180" t="str">
        <f>IF($D30=".","",IF(Z$12&gt;('LRMC - Spare Capacity Ignored'!$F29+'LRMC - Spare Capacity Ignored'!$G29),'LRMC - Spare Capacity Ignored'!$I29,0))</f>
        <v/>
      </c>
      <c r="AA30" s="180" t="str">
        <f>IF($D30=".","",IF(AA$12&gt;('LRMC - Spare Capacity Ignored'!$F29+'LRMC - Spare Capacity Ignored'!$G29),'LRMC - Spare Capacity Ignored'!$I29,0))</f>
        <v/>
      </c>
      <c r="AB30" s="180" t="str">
        <f>IF($D30=".","",IF(AB$12&gt;('LRMC - Spare Capacity Ignored'!$F29+'LRMC - Spare Capacity Ignored'!$G29),'LRMC - Spare Capacity Ignored'!$I29,0))</f>
        <v/>
      </c>
      <c r="AC30" s="180" t="str">
        <f>IF($D30=".","",IF(AC$12&gt;('LRMC - Spare Capacity Ignored'!$F29+'LRMC - Spare Capacity Ignored'!$G29),'LRMC - Spare Capacity Ignored'!$I29,0))</f>
        <v/>
      </c>
      <c r="AD30" s="180" t="str">
        <f>IF($D30=".","",IF(AD$12&gt;('LRMC - Spare Capacity Ignored'!$F29+'LRMC - Spare Capacity Ignored'!$G29),'LRMC - Spare Capacity Ignored'!$I29,0))</f>
        <v/>
      </c>
      <c r="AE30" s="180" t="str">
        <f>IF($D30=".","",IF(AE$12&gt;('LRMC - Spare Capacity Ignored'!$F29+'LRMC - Spare Capacity Ignored'!$G29),'LRMC - Spare Capacity Ignored'!$I29,0))</f>
        <v/>
      </c>
      <c r="AF30" s="180" t="str">
        <f>IF($D30=".","",IF(AF$12&gt;('LRMC - Spare Capacity Ignored'!$F29+'LRMC - Spare Capacity Ignored'!$G29),'LRMC - Spare Capacity Ignored'!$I29,0))</f>
        <v/>
      </c>
      <c r="AG30" s="180" t="str">
        <f>IF($D30=".","",IF(AG$12&gt;('LRMC - Spare Capacity Ignored'!$F29+'LRMC - Spare Capacity Ignored'!$G29),'LRMC - Spare Capacity Ignored'!$I29,0))</f>
        <v/>
      </c>
      <c r="AH30" s="180" t="str">
        <f>IF($D30=".","",IF(AH$12&gt;('LRMC - Spare Capacity Ignored'!$F29+'LRMC - Spare Capacity Ignored'!$G29),'LRMC - Spare Capacity Ignored'!$I29,0))</f>
        <v/>
      </c>
      <c r="AI30" s="180" t="str">
        <f>IF($D30=".","",IF(AI$12&gt;('LRMC - Spare Capacity Ignored'!$F29+'LRMC - Spare Capacity Ignored'!$G29),'LRMC - Spare Capacity Ignored'!$I29,0))</f>
        <v/>
      </c>
      <c r="AJ30" s="180" t="str">
        <f>IF($D30=".","",IF(AJ$12&gt;('LRMC - Spare Capacity Ignored'!$F29+'LRMC - Spare Capacity Ignored'!$G29),'LRMC - Spare Capacity Ignored'!$I29,0))</f>
        <v/>
      </c>
      <c r="AK30" s="180" t="str">
        <f>IF($D30=".","",IF(AK$12&gt;('LRMC - Spare Capacity Ignored'!$F29+'LRMC - Spare Capacity Ignored'!$G29),'LRMC - Spare Capacity Ignored'!$I29,0))</f>
        <v/>
      </c>
      <c r="AL30" s="180" t="str">
        <f>IF($D30=".","",IF(AL$12&gt;('LRMC - Spare Capacity Ignored'!$F29+'LRMC - Spare Capacity Ignored'!$G29),'LRMC - Spare Capacity Ignored'!$I29,0))</f>
        <v/>
      </c>
      <c r="AM30" s="180" t="str">
        <f>IF($D30=".","",IF(AM$12&gt;('LRMC - Spare Capacity Ignored'!$F29+'LRMC - Spare Capacity Ignored'!$G29),'LRMC - Spare Capacity Ignored'!$I29,0))</f>
        <v/>
      </c>
      <c r="AN30" s="180" t="str">
        <f>IF($D30=".","",IF(AN$12&gt;('LRMC - Spare Capacity Ignored'!$F29+'LRMC - Spare Capacity Ignored'!$G29),'LRMC - Spare Capacity Ignored'!$I29,0))</f>
        <v/>
      </c>
      <c r="AO30" s="180" t="str">
        <f>IF($D30=".","",IF(AO$12&gt;('LRMC - Spare Capacity Ignored'!$F29+'LRMC - Spare Capacity Ignored'!$G29),'LRMC - Spare Capacity Ignored'!$I29,0))</f>
        <v/>
      </c>
      <c r="AP30" s="180" t="str">
        <f>IF($D30=".","",IF(AP$12&gt;('LRMC - Spare Capacity Ignored'!$F29+'LRMC - Spare Capacity Ignored'!$G29),'LRMC - Spare Capacity Ignored'!$I29,0))</f>
        <v/>
      </c>
      <c r="AQ30" s="180" t="str">
        <f>IF($D30=".","",IF(AQ$12&gt;('LRMC - Spare Capacity Ignored'!$F29+'LRMC - Spare Capacity Ignored'!$G29),'LRMC - Spare Capacity Ignored'!$I29,0))</f>
        <v/>
      </c>
      <c r="AR30" s="180" t="str">
        <f>IF($D30=".","",IF(AR$12&gt;('LRMC - Spare Capacity Ignored'!$F29+'LRMC - Spare Capacity Ignored'!$G29),'LRMC - Spare Capacity Ignored'!$I29,0))</f>
        <v/>
      </c>
      <c r="AS30" s="180" t="str">
        <f>IF($D30=".","",IF(AS$12&gt;('LRMC - Spare Capacity Ignored'!$F29+'LRMC - Spare Capacity Ignored'!$G29),'LRMC - Spare Capacity Ignored'!$I29,0))</f>
        <v/>
      </c>
      <c r="AT30" s="180" t="str">
        <f>IF($D30=".","",IF(AT$12&gt;('LRMC - Spare Capacity Ignored'!$F29+'LRMC - Spare Capacity Ignored'!$G29),'LRMC - Spare Capacity Ignored'!$I29,0))</f>
        <v/>
      </c>
      <c r="AU30" s="180" t="str">
        <f>IF($D30=".","",IF(AU$12&gt;('LRMC - Spare Capacity Ignored'!$F29+'LRMC - Spare Capacity Ignored'!$G29),'LRMC - Spare Capacity Ignored'!$I29,0))</f>
        <v/>
      </c>
      <c r="AV30" s="180" t="str">
        <f>IF($D30=".","",IF(AV$12&gt;('LRMC - Spare Capacity Ignored'!$F29+'LRMC - Spare Capacity Ignored'!$G29),'LRMC - Spare Capacity Ignored'!$I29,0))</f>
        <v/>
      </c>
      <c r="AW30" s="180" t="str">
        <f>IF($D30=".","",IF(AW$12&gt;('LRMC - Spare Capacity Ignored'!$F29+'LRMC - Spare Capacity Ignored'!$G29),'LRMC - Spare Capacity Ignored'!$I29,0))</f>
        <v/>
      </c>
      <c r="AX30" s="180" t="str">
        <f>IF($D30=".","",IF(AX$12&gt;('LRMC - Spare Capacity Ignored'!$F29+'LRMC - Spare Capacity Ignored'!$G29),'LRMC - Spare Capacity Ignored'!$I29,0))</f>
        <v/>
      </c>
      <c r="AY30" s="180" t="str">
        <f>IF($D30=".","",IF(AY$12&gt;('LRMC - Spare Capacity Ignored'!$F29+'LRMC - Spare Capacity Ignored'!$G29),'LRMC - Spare Capacity Ignored'!$I29,0))</f>
        <v/>
      </c>
      <c r="AZ30" s="180" t="str">
        <f>IF($D30=".","",IF(AZ$12&gt;('LRMC - Spare Capacity Ignored'!$F29+'LRMC - Spare Capacity Ignored'!$G29),'LRMC - Spare Capacity Ignored'!$I29,0))</f>
        <v/>
      </c>
      <c r="BA30" s="180" t="str">
        <f>IF($D30=".","",IF(BA$12&gt;('LRMC - Spare Capacity Ignored'!$F29+'LRMC - Spare Capacity Ignored'!$G29),'LRMC - Spare Capacity Ignored'!$I29,0))</f>
        <v/>
      </c>
      <c r="BB30" s="180" t="str">
        <f>IF($D30=".","",IF(BB$12&gt;('LRMC - Spare Capacity Ignored'!$F29+'LRMC - Spare Capacity Ignored'!$G29),'LRMC - Spare Capacity Ignored'!$I29,0))</f>
        <v/>
      </c>
      <c r="BC30" s="180" t="str">
        <f>IF($D30=".","",IF(BC$12&gt;('LRMC - Spare Capacity Ignored'!$F29+'LRMC - Spare Capacity Ignored'!$G29),'LRMC - Spare Capacity Ignored'!$I29,0))</f>
        <v/>
      </c>
      <c r="BD30" s="180" t="str">
        <f>IF($D30=".","",IF(BD$12&gt;('LRMC - Spare Capacity Ignored'!$F29+'LRMC - Spare Capacity Ignored'!$G29),'LRMC - Spare Capacity Ignored'!$I29,0))</f>
        <v/>
      </c>
      <c r="BE30" s="180" t="str">
        <f>IF($D30=".","",IF(BE$12&gt;('LRMC - Spare Capacity Ignored'!$F29+'LRMC - Spare Capacity Ignored'!$G29),'LRMC - Spare Capacity Ignored'!$I29,0))</f>
        <v/>
      </c>
      <c r="BF30" s="180" t="str">
        <f>IF($D30=".","",IF(BF$12&gt;('LRMC - Spare Capacity Ignored'!$F29+'LRMC - Spare Capacity Ignored'!$G29),'LRMC - Spare Capacity Ignored'!$I29,0))</f>
        <v/>
      </c>
      <c r="BG30" s="180" t="str">
        <f>IF($D30=".","",IF(BG$12&gt;('LRMC - Spare Capacity Ignored'!$F29+'LRMC - Spare Capacity Ignored'!$G29),'LRMC - Spare Capacity Ignored'!$I29,0))</f>
        <v/>
      </c>
      <c r="BH30" s="180" t="str">
        <f>IF($D30=".","",IF(BH$12&gt;('LRMC - Spare Capacity Ignored'!$F29+'LRMC - Spare Capacity Ignored'!$G29),'LRMC - Spare Capacity Ignored'!$I29,0))</f>
        <v/>
      </c>
      <c r="BI30" s="180" t="str">
        <f>IF($D30=".","",IF(BI$12&gt;('LRMC - Spare Capacity Ignored'!$F29+'LRMC - Spare Capacity Ignored'!$G29),'LRMC - Spare Capacity Ignored'!$I29,0))</f>
        <v/>
      </c>
      <c r="BJ30" s="180" t="str">
        <f>IF($D30=".","",IF(BJ$12&gt;('LRMC - Spare Capacity Ignored'!$F29+'LRMC - Spare Capacity Ignored'!$G29),'LRMC - Spare Capacity Ignored'!$I29,0))</f>
        <v/>
      </c>
      <c r="BK30" s="180" t="str">
        <f>IF($D30=".","",IF(BK$12&gt;('LRMC - Spare Capacity Ignored'!$F29+'LRMC - Spare Capacity Ignored'!$G29),'LRMC - Spare Capacity Ignored'!$I29,0))</f>
        <v/>
      </c>
      <c r="BL30" s="180" t="str">
        <f>IF($D30=".","",IF(BL$12&gt;('LRMC - Spare Capacity Ignored'!$F29+'LRMC - Spare Capacity Ignored'!$G29),'LRMC - Spare Capacity Ignored'!$I29,0))</f>
        <v/>
      </c>
      <c r="BM30" s="180" t="str">
        <f>IF($D30=".","",IF(BM$12&gt;('LRMC - Spare Capacity Ignored'!$F29+'LRMC - Spare Capacity Ignored'!$G29),'LRMC - Spare Capacity Ignored'!$I29,0))</f>
        <v/>
      </c>
      <c r="BN30" s="180" t="str">
        <f>IF($D30=".","",IF(BN$12&gt;('LRMC - Spare Capacity Ignored'!$F29+'LRMC - Spare Capacity Ignored'!$G29),'LRMC - Spare Capacity Ignored'!$I29,0))</f>
        <v/>
      </c>
      <c r="BO30" s="180" t="str">
        <f>IF($D30=".","",IF(BO$12&gt;('LRMC - Spare Capacity Ignored'!$F29+'LRMC - Spare Capacity Ignored'!$G29),'LRMC - Spare Capacity Ignored'!$I29,0))</f>
        <v/>
      </c>
      <c r="BP30" s="180" t="str">
        <f>IF($D30=".","",IF(BP$12&gt;('LRMC - Spare Capacity Ignored'!$F29+'LRMC - Spare Capacity Ignored'!$G29),'LRMC - Spare Capacity Ignored'!$I29,0))</f>
        <v/>
      </c>
      <c r="BQ30" s="180" t="str">
        <f>IF($D30=".","",IF(BQ$12&gt;('LRMC - Spare Capacity Ignored'!$F29+'LRMC - Spare Capacity Ignored'!$G29),'LRMC - Spare Capacity Ignored'!$I29,0))</f>
        <v/>
      </c>
      <c r="BR30" s="180" t="str">
        <f>IF($D30=".","",IF(BR$12&gt;('LRMC - Spare Capacity Ignored'!$F29+'LRMC - Spare Capacity Ignored'!$G29),'LRMC - Spare Capacity Ignored'!$I29,0))</f>
        <v/>
      </c>
      <c r="BS30" s="180" t="str">
        <f>IF($D30=".","",IF(BS$12&gt;('LRMC - Spare Capacity Ignored'!$F29+'LRMC - Spare Capacity Ignored'!$G29),'LRMC - Spare Capacity Ignored'!$I29,0))</f>
        <v/>
      </c>
      <c r="BT30" s="180" t="str">
        <f>IF($D30=".","",IF(BT$12&gt;('LRMC - Spare Capacity Ignored'!$F29+'LRMC - Spare Capacity Ignored'!$G29),'LRMC - Spare Capacity Ignored'!$I29,0))</f>
        <v/>
      </c>
      <c r="BU30" s="180" t="str">
        <f>IF($D30=".","",IF(BU$12&gt;('LRMC - Spare Capacity Ignored'!$F29+'LRMC - Spare Capacity Ignored'!$G29),'LRMC - Spare Capacity Ignored'!$I29,0))</f>
        <v/>
      </c>
      <c r="BV30" s="180" t="str">
        <f>IF($D30=".","",IF(BV$12&gt;('LRMC - Spare Capacity Ignored'!$F29+'LRMC - Spare Capacity Ignored'!$G29),'LRMC - Spare Capacity Ignored'!$I29,0))</f>
        <v/>
      </c>
      <c r="BW30" s="180" t="str">
        <f>IF($D30=".","",IF(BW$12&gt;('LRMC - Spare Capacity Ignored'!$F29+'LRMC - Spare Capacity Ignored'!$G29),'LRMC - Spare Capacity Ignored'!$I29,0))</f>
        <v/>
      </c>
      <c r="BX30" s="180" t="str">
        <f>IF($D30=".","",IF(BX$12&gt;('LRMC - Spare Capacity Ignored'!$F29+'LRMC - Spare Capacity Ignored'!$G29),'LRMC - Spare Capacity Ignored'!$I29,0))</f>
        <v/>
      </c>
      <c r="BY30" s="180" t="str">
        <f>IF($D30=".","",IF(BY$12&gt;('LRMC - Spare Capacity Ignored'!$F29+'LRMC - Spare Capacity Ignored'!$G29),'LRMC - Spare Capacity Ignored'!$I29,0))</f>
        <v/>
      </c>
      <c r="BZ30" s="180" t="str">
        <f>IF($D30=".","",IF(BZ$12&gt;('LRMC - Spare Capacity Ignored'!$F29+'LRMC - Spare Capacity Ignored'!$G29),'LRMC - Spare Capacity Ignored'!$I29,0))</f>
        <v/>
      </c>
      <c r="CA30" s="180" t="str">
        <f>IF($D30=".","",IF(CA$12&gt;('LRMC - Spare Capacity Ignored'!$F29+'LRMC - Spare Capacity Ignored'!$G29),'LRMC - Spare Capacity Ignored'!$I29,0))</f>
        <v/>
      </c>
      <c r="CB30" s="180" t="str">
        <f>IF($D30=".","",IF(CB$12&gt;('LRMC - Spare Capacity Ignored'!$F29+'LRMC - Spare Capacity Ignored'!$G29),'LRMC - Spare Capacity Ignored'!$I29,0))</f>
        <v/>
      </c>
      <c r="CC30" s="180" t="str">
        <f>IF($D30=".","",IF(CC$12&gt;('LRMC - Spare Capacity Ignored'!$F29+'LRMC - Spare Capacity Ignored'!$G29),'LRMC - Spare Capacity Ignored'!$I29,0))</f>
        <v/>
      </c>
      <c r="CD30" s="180" t="str">
        <f>IF($D30=".","",IF(CD$12&gt;('LRMC - Spare Capacity Ignored'!$F29+'LRMC - Spare Capacity Ignored'!$G29),'LRMC - Spare Capacity Ignored'!$I29,0))</f>
        <v/>
      </c>
      <c r="CE30" s="180" t="str">
        <f>IF($D30=".","",IF(CE$12&gt;('LRMC - Spare Capacity Ignored'!$F29+'LRMC - Spare Capacity Ignored'!$G29),'LRMC - Spare Capacity Ignored'!$I29,0))</f>
        <v/>
      </c>
      <c r="CF30" s="180" t="str">
        <f>IF($D30=".","",IF(CF$12&gt;('LRMC - Spare Capacity Ignored'!$F29+'LRMC - Spare Capacity Ignored'!$G29),'LRMC - Spare Capacity Ignored'!$I29,0))</f>
        <v/>
      </c>
      <c r="CG30" s="180" t="str">
        <f>IF($D30=".","",IF(CG$12&gt;('LRMC - Spare Capacity Ignored'!$F29+'LRMC - Spare Capacity Ignored'!$G29),'LRMC - Spare Capacity Ignored'!$I29,0))</f>
        <v/>
      </c>
      <c r="CH30" s="180" t="str">
        <f>IF($D30=".","",IF(CH$12&gt;('LRMC - Spare Capacity Ignored'!$F29+'LRMC - Spare Capacity Ignored'!$G29),'LRMC - Spare Capacity Ignored'!$I29,0))</f>
        <v/>
      </c>
      <c r="CI30" s="180" t="str">
        <f>IF($D30=".","",IF(CI$12&gt;('LRMC - Spare Capacity Ignored'!$F29+'LRMC - Spare Capacity Ignored'!$G29),'LRMC - Spare Capacity Ignored'!$I29,0))</f>
        <v/>
      </c>
      <c r="CJ30" s="180" t="str">
        <f>IF($D30=".","",IF(CJ$12&gt;('LRMC - Spare Capacity Ignored'!$F29+'LRMC - Spare Capacity Ignored'!$G29),'LRMC - Spare Capacity Ignored'!$I29,0))</f>
        <v/>
      </c>
      <c r="CK30" s="180" t="str">
        <f>IF($D30=".","",IF(CK$12&gt;('LRMC - Spare Capacity Ignored'!$F29+'LRMC - Spare Capacity Ignored'!$G29),'LRMC - Spare Capacity Ignored'!$I29,0))</f>
        <v/>
      </c>
      <c r="CL30" s="180" t="str">
        <f>IF($D30=".","",IF(CL$12&gt;('LRMC - Spare Capacity Ignored'!$F29+'LRMC - Spare Capacity Ignored'!$G29),'LRMC - Spare Capacity Ignored'!$I29,0))</f>
        <v/>
      </c>
      <c r="CM30" s="180" t="str">
        <f>IF($D30=".","",IF(CM$12&gt;('LRMC - Spare Capacity Ignored'!$F29+'LRMC - Spare Capacity Ignored'!$G29),'LRMC - Spare Capacity Ignored'!$I29,0))</f>
        <v/>
      </c>
      <c r="CN30" s="180" t="str">
        <f>IF($D30=".","",IF(CN$12&gt;('LRMC - Spare Capacity Ignored'!$F29+'LRMC - Spare Capacity Ignored'!$G29),'LRMC - Spare Capacity Ignored'!$I29,0))</f>
        <v/>
      </c>
      <c r="CO30" s="180" t="str">
        <f>IF($D30=".","",IF(CO$12&gt;('LRMC - Spare Capacity Ignored'!$F29+'LRMC - Spare Capacity Ignored'!$G29),'LRMC - Spare Capacity Ignored'!$I29,0))</f>
        <v/>
      </c>
      <c r="CP30" s="180" t="str">
        <f>IF($D30=".","",IF(CP$12&gt;('LRMC - Spare Capacity Ignored'!$F29+'LRMC - Spare Capacity Ignored'!$G29),'LRMC - Spare Capacity Ignored'!$I29,0))</f>
        <v/>
      </c>
      <c r="CQ30" s="180" t="str">
        <f>IF($D30=".","",IF(CQ$12&gt;('LRMC - Spare Capacity Ignored'!$F29+'LRMC - Spare Capacity Ignored'!$G29),'LRMC - Spare Capacity Ignored'!$I29,0))</f>
        <v/>
      </c>
      <c r="CR30" s="180" t="str">
        <f>IF($D30=".","",IF(CR$12&gt;('LRMC - Spare Capacity Ignored'!$F29+'LRMC - Spare Capacity Ignored'!$G29),'LRMC - Spare Capacity Ignored'!$I29,0))</f>
        <v/>
      </c>
      <c r="CS30" s="180" t="str">
        <f>IF($D30=".","",IF(CS$12&gt;('LRMC - Spare Capacity Ignored'!$F29+'LRMC - Spare Capacity Ignored'!$G29),'LRMC - Spare Capacity Ignored'!$I29,0))</f>
        <v/>
      </c>
      <c r="CT30" s="180" t="str">
        <f>IF($D30=".","",IF(CT$12&gt;('LRMC - Spare Capacity Ignored'!$F29+'LRMC - Spare Capacity Ignored'!$G29),'LRMC - Spare Capacity Ignored'!$I29,0))</f>
        <v/>
      </c>
      <c r="CU30" s="180" t="str">
        <f>IF($D30=".","",IF(CU$12&gt;('LRMC - Spare Capacity Ignored'!$F29+'LRMC - Spare Capacity Ignored'!$G29),'LRMC - Spare Capacity Ignored'!$I29,0))</f>
        <v/>
      </c>
      <c r="CV30" s="180" t="str">
        <f>IF($D30=".","",IF(CV$12&gt;('LRMC - Spare Capacity Ignored'!$F29+'LRMC - Spare Capacity Ignored'!$G29),'LRMC - Spare Capacity Ignored'!$I29,0))</f>
        <v/>
      </c>
      <c r="CW30" s="180" t="str">
        <f>IF($D30=".","",IF(CW$12&gt;('LRMC - Spare Capacity Ignored'!$F29+'LRMC - Spare Capacity Ignored'!$G29),'LRMC - Spare Capacity Ignored'!$I29,0))</f>
        <v/>
      </c>
      <c r="CX30" s="180" t="str">
        <f>IF($D30=".","",IF(CX$12&gt;('LRMC - Spare Capacity Ignored'!$F29+'LRMC - Spare Capacity Ignored'!$G29),'LRMC - Spare Capacity Ignored'!$I29,0))</f>
        <v/>
      </c>
      <c r="CY30" s="180" t="str">
        <f>IF($D30=".","",IF(CY$12&gt;('LRMC - Spare Capacity Ignored'!$F29+'LRMC - Spare Capacity Ignored'!$G29),'LRMC - Spare Capacity Ignored'!$I29,0))</f>
        <v/>
      </c>
      <c r="CZ30" s="180" t="str">
        <f>IF($D30=".","",IF(CZ$12&gt;('LRMC - Spare Capacity Ignored'!$F29+'LRMC - Spare Capacity Ignored'!$G29),'LRMC - Spare Capacity Ignored'!$I29,0))</f>
        <v/>
      </c>
      <c r="DA30" s="180" t="str">
        <f>IF($D30=".","",IF(DA$12&gt;('LRMC - Spare Capacity Ignored'!$F29+'LRMC - Spare Capacity Ignored'!$G29),'LRMC - Spare Capacity Ignored'!$I29,0))</f>
        <v/>
      </c>
      <c r="DB30" s="177"/>
    </row>
    <row r="31" spans="3:106" x14ac:dyDescent="0.25">
      <c r="C31" s="183">
        <f>Inputs!C51</f>
        <v>14</v>
      </c>
      <c r="D31" s="120" t="str">
        <f>IF(Inputs!D51="",".",Inputs!D51)</f>
        <v>.</v>
      </c>
      <c r="E31" s="182"/>
      <c r="F31" s="180" t="str">
        <f>IF($D31=".","",IF(F$12&gt;('LRMC - Spare Capacity Ignored'!$F30+'LRMC - Spare Capacity Ignored'!$G30),'LRMC - Spare Capacity Ignored'!$I30,0))</f>
        <v/>
      </c>
      <c r="G31" s="180" t="str">
        <f>IF($D31=".","",IF(G$12&gt;('LRMC - Spare Capacity Ignored'!$F30+'LRMC - Spare Capacity Ignored'!$G30),'LRMC - Spare Capacity Ignored'!$I30,0))</f>
        <v/>
      </c>
      <c r="H31" s="180" t="str">
        <f>IF($D31=".","",IF(H$12&gt;('LRMC - Spare Capacity Ignored'!$F30+'LRMC - Spare Capacity Ignored'!$G30),'LRMC - Spare Capacity Ignored'!$I30,0))</f>
        <v/>
      </c>
      <c r="I31" s="180" t="str">
        <f>IF($D31=".","",IF(I$12&gt;('LRMC - Spare Capacity Ignored'!$F30+'LRMC - Spare Capacity Ignored'!$G30),'LRMC - Spare Capacity Ignored'!$I30,0))</f>
        <v/>
      </c>
      <c r="J31" s="180" t="str">
        <f>IF($D31=".","",IF(J$12&gt;('LRMC - Spare Capacity Ignored'!$F30+'LRMC - Spare Capacity Ignored'!$G30),'LRMC - Spare Capacity Ignored'!$I30,0))</f>
        <v/>
      </c>
      <c r="K31" s="180" t="str">
        <f>IF($D31=".","",IF(K$12&gt;('LRMC - Spare Capacity Ignored'!$F30+'LRMC - Spare Capacity Ignored'!$G30),'LRMC - Spare Capacity Ignored'!$I30,0))</f>
        <v/>
      </c>
      <c r="L31" s="180" t="str">
        <f>IF($D31=".","",IF(L$12&gt;('LRMC - Spare Capacity Ignored'!$F30+'LRMC - Spare Capacity Ignored'!$G30),'LRMC - Spare Capacity Ignored'!$I30,0))</f>
        <v/>
      </c>
      <c r="M31" s="180" t="str">
        <f>IF($D31=".","",IF(M$12&gt;('LRMC - Spare Capacity Ignored'!$F30+'LRMC - Spare Capacity Ignored'!$G30),'LRMC - Spare Capacity Ignored'!$I30,0))</f>
        <v/>
      </c>
      <c r="N31" s="180" t="str">
        <f>IF($D31=".","",IF(N$12&gt;('LRMC - Spare Capacity Ignored'!$F30+'LRMC - Spare Capacity Ignored'!$G30),'LRMC - Spare Capacity Ignored'!$I30,0))</f>
        <v/>
      </c>
      <c r="O31" s="180" t="str">
        <f>IF($D31=".","",IF(O$12&gt;('LRMC - Spare Capacity Ignored'!$F30+'LRMC - Spare Capacity Ignored'!$G30),'LRMC - Spare Capacity Ignored'!$I30,0))</f>
        <v/>
      </c>
      <c r="P31" s="180" t="str">
        <f>IF($D31=".","",IF(P$12&gt;('LRMC - Spare Capacity Ignored'!$F30+'LRMC - Spare Capacity Ignored'!$G30),'LRMC - Spare Capacity Ignored'!$I30,0))</f>
        <v/>
      </c>
      <c r="Q31" s="180" t="str">
        <f>IF($D31=".","",IF(Q$12&gt;('LRMC - Spare Capacity Ignored'!$F30+'LRMC - Spare Capacity Ignored'!$G30),'LRMC - Spare Capacity Ignored'!$I30,0))</f>
        <v/>
      </c>
      <c r="R31" s="180" t="str">
        <f>IF($D31=".","",IF(R$12&gt;('LRMC - Spare Capacity Ignored'!$F30+'LRMC - Spare Capacity Ignored'!$G30),'LRMC - Spare Capacity Ignored'!$I30,0))</f>
        <v/>
      </c>
      <c r="S31" s="180" t="str">
        <f>IF($D31=".","",IF(S$12&gt;('LRMC - Spare Capacity Ignored'!$F30+'LRMC - Spare Capacity Ignored'!$G30),'LRMC - Spare Capacity Ignored'!$I30,0))</f>
        <v/>
      </c>
      <c r="T31" s="180" t="str">
        <f>IF($D31=".","",IF(T$12&gt;('LRMC - Spare Capacity Ignored'!$F30+'LRMC - Spare Capacity Ignored'!$G30),'LRMC - Spare Capacity Ignored'!$I30,0))</f>
        <v/>
      </c>
      <c r="U31" s="180" t="str">
        <f>IF($D31=".","",IF(U$12&gt;('LRMC - Spare Capacity Ignored'!$F30+'LRMC - Spare Capacity Ignored'!$G30),'LRMC - Spare Capacity Ignored'!$I30,0))</f>
        <v/>
      </c>
      <c r="V31" s="180" t="str">
        <f>IF($D31=".","",IF(V$12&gt;('LRMC - Spare Capacity Ignored'!$F30+'LRMC - Spare Capacity Ignored'!$G30),'LRMC - Spare Capacity Ignored'!$I30,0))</f>
        <v/>
      </c>
      <c r="W31" s="180" t="str">
        <f>IF($D31=".","",IF(W$12&gt;('LRMC - Spare Capacity Ignored'!$F30+'LRMC - Spare Capacity Ignored'!$G30),'LRMC - Spare Capacity Ignored'!$I30,0))</f>
        <v/>
      </c>
      <c r="X31" s="180" t="str">
        <f>IF($D31=".","",IF(X$12&gt;('LRMC - Spare Capacity Ignored'!$F30+'LRMC - Spare Capacity Ignored'!$G30),'LRMC - Spare Capacity Ignored'!$I30,0))</f>
        <v/>
      </c>
      <c r="Y31" s="180" t="str">
        <f>IF($D31=".","",IF(Y$12&gt;('LRMC - Spare Capacity Ignored'!$F30+'LRMC - Spare Capacity Ignored'!$G30),'LRMC - Spare Capacity Ignored'!$I30,0))</f>
        <v/>
      </c>
      <c r="Z31" s="180" t="str">
        <f>IF($D31=".","",IF(Z$12&gt;('LRMC - Spare Capacity Ignored'!$F30+'LRMC - Spare Capacity Ignored'!$G30),'LRMC - Spare Capacity Ignored'!$I30,0))</f>
        <v/>
      </c>
      <c r="AA31" s="180" t="str">
        <f>IF($D31=".","",IF(AA$12&gt;('LRMC - Spare Capacity Ignored'!$F30+'LRMC - Spare Capacity Ignored'!$G30),'LRMC - Spare Capacity Ignored'!$I30,0))</f>
        <v/>
      </c>
      <c r="AB31" s="180" t="str">
        <f>IF($D31=".","",IF(AB$12&gt;('LRMC - Spare Capacity Ignored'!$F30+'LRMC - Spare Capacity Ignored'!$G30),'LRMC - Spare Capacity Ignored'!$I30,0))</f>
        <v/>
      </c>
      <c r="AC31" s="180" t="str">
        <f>IF($D31=".","",IF(AC$12&gt;('LRMC - Spare Capacity Ignored'!$F30+'LRMC - Spare Capacity Ignored'!$G30),'LRMC - Spare Capacity Ignored'!$I30,0))</f>
        <v/>
      </c>
      <c r="AD31" s="180" t="str">
        <f>IF($D31=".","",IF(AD$12&gt;('LRMC - Spare Capacity Ignored'!$F30+'LRMC - Spare Capacity Ignored'!$G30),'LRMC - Spare Capacity Ignored'!$I30,0))</f>
        <v/>
      </c>
      <c r="AE31" s="180" t="str">
        <f>IF($D31=".","",IF(AE$12&gt;('LRMC - Spare Capacity Ignored'!$F30+'LRMC - Spare Capacity Ignored'!$G30),'LRMC - Spare Capacity Ignored'!$I30,0))</f>
        <v/>
      </c>
      <c r="AF31" s="180" t="str">
        <f>IF($D31=".","",IF(AF$12&gt;('LRMC - Spare Capacity Ignored'!$F30+'LRMC - Spare Capacity Ignored'!$G30),'LRMC - Spare Capacity Ignored'!$I30,0))</f>
        <v/>
      </c>
      <c r="AG31" s="180" t="str">
        <f>IF($D31=".","",IF(AG$12&gt;('LRMC - Spare Capacity Ignored'!$F30+'LRMC - Spare Capacity Ignored'!$G30),'LRMC - Spare Capacity Ignored'!$I30,0))</f>
        <v/>
      </c>
      <c r="AH31" s="180" t="str">
        <f>IF($D31=".","",IF(AH$12&gt;('LRMC - Spare Capacity Ignored'!$F30+'LRMC - Spare Capacity Ignored'!$G30),'LRMC - Spare Capacity Ignored'!$I30,0))</f>
        <v/>
      </c>
      <c r="AI31" s="180" t="str">
        <f>IF($D31=".","",IF(AI$12&gt;('LRMC - Spare Capacity Ignored'!$F30+'LRMC - Spare Capacity Ignored'!$G30),'LRMC - Spare Capacity Ignored'!$I30,0))</f>
        <v/>
      </c>
      <c r="AJ31" s="180" t="str">
        <f>IF($D31=".","",IF(AJ$12&gt;('LRMC - Spare Capacity Ignored'!$F30+'LRMC - Spare Capacity Ignored'!$G30),'LRMC - Spare Capacity Ignored'!$I30,0))</f>
        <v/>
      </c>
      <c r="AK31" s="180" t="str">
        <f>IF($D31=".","",IF(AK$12&gt;('LRMC - Spare Capacity Ignored'!$F30+'LRMC - Spare Capacity Ignored'!$G30),'LRMC - Spare Capacity Ignored'!$I30,0))</f>
        <v/>
      </c>
      <c r="AL31" s="180" t="str">
        <f>IF($D31=".","",IF(AL$12&gt;('LRMC - Spare Capacity Ignored'!$F30+'LRMC - Spare Capacity Ignored'!$G30),'LRMC - Spare Capacity Ignored'!$I30,0))</f>
        <v/>
      </c>
      <c r="AM31" s="180" t="str">
        <f>IF($D31=".","",IF(AM$12&gt;('LRMC - Spare Capacity Ignored'!$F30+'LRMC - Spare Capacity Ignored'!$G30),'LRMC - Spare Capacity Ignored'!$I30,0))</f>
        <v/>
      </c>
      <c r="AN31" s="180" t="str">
        <f>IF($D31=".","",IF(AN$12&gt;('LRMC - Spare Capacity Ignored'!$F30+'LRMC - Spare Capacity Ignored'!$G30),'LRMC - Spare Capacity Ignored'!$I30,0))</f>
        <v/>
      </c>
      <c r="AO31" s="180" t="str">
        <f>IF($D31=".","",IF(AO$12&gt;('LRMC - Spare Capacity Ignored'!$F30+'LRMC - Spare Capacity Ignored'!$G30),'LRMC - Spare Capacity Ignored'!$I30,0))</f>
        <v/>
      </c>
      <c r="AP31" s="180" t="str">
        <f>IF($D31=".","",IF(AP$12&gt;('LRMC - Spare Capacity Ignored'!$F30+'LRMC - Spare Capacity Ignored'!$G30),'LRMC - Spare Capacity Ignored'!$I30,0))</f>
        <v/>
      </c>
      <c r="AQ31" s="180" t="str">
        <f>IF($D31=".","",IF(AQ$12&gt;('LRMC - Spare Capacity Ignored'!$F30+'LRMC - Spare Capacity Ignored'!$G30),'LRMC - Spare Capacity Ignored'!$I30,0))</f>
        <v/>
      </c>
      <c r="AR31" s="180" t="str">
        <f>IF($D31=".","",IF(AR$12&gt;('LRMC - Spare Capacity Ignored'!$F30+'LRMC - Spare Capacity Ignored'!$G30),'LRMC - Spare Capacity Ignored'!$I30,0))</f>
        <v/>
      </c>
      <c r="AS31" s="180" t="str">
        <f>IF($D31=".","",IF(AS$12&gt;('LRMC - Spare Capacity Ignored'!$F30+'LRMC - Spare Capacity Ignored'!$G30),'LRMC - Spare Capacity Ignored'!$I30,0))</f>
        <v/>
      </c>
      <c r="AT31" s="180" t="str">
        <f>IF($D31=".","",IF(AT$12&gt;('LRMC - Spare Capacity Ignored'!$F30+'LRMC - Spare Capacity Ignored'!$G30),'LRMC - Spare Capacity Ignored'!$I30,0))</f>
        <v/>
      </c>
      <c r="AU31" s="180" t="str">
        <f>IF($D31=".","",IF(AU$12&gt;('LRMC - Spare Capacity Ignored'!$F30+'LRMC - Spare Capacity Ignored'!$G30),'LRMC - Spare Capacity Ignored'!$I30,0))</f>
        <v/>
      </c>
      <c r="AV31" s="180" t="str">
        <f>IF($D31=".","",IF(AV$12&gt;('LRMC - Spare Capacity Ignored'!$F30+'LRMC - Spare Capacity Ignored'!$G30),'LRMC - Spare Capacity Ignored'!$I30,0))</f>
        <v/>
      </c>
      <c r="AW31" s="180" t="str">
        <f>IF($D31=".","",IF(AW$12&gt;('LRMC - Spare Capacity Ignored'!$F30+'LRMC - Spare Capacity Ignored'!$G30),'LRMC - Spare Capacity Ignored'!$I30,0))</f>
        <v/>
      </c>
      <c r="AX31" s="180" t="str">
        <f>IF($D31=".","",IF(AX$12&gt;('LRMC - Spare Capacity Ignored'!$F30+'LRMC - Spare Capacity Ignored'!$G30),'LRMC - Spare Capacity Ignored'!$I30,0))</f>
        <v/>
      </c>
      <c r="AY31" s="180" t="str">
        <f>IF($D31=".","",IF(AY$12&gt;('LRMC - Spare Capacity Ignored'!$F30+'LRMC - Spare Capacity Ignored'!$G30),'LRMC - Spare Capacity Ignored'!$I30,0))</f>
        <v/>
      </c>
      <c r="AZ31" s="180" t="str">
        <f>IF($D31=".","",IF(AZ$12&gt;('LRMC - Spare Capacity Ignored'!$F30+'LRMC - Spare Capacity Ignored'!$G30),'LRMC - Spare Capacity Ignored'!$I30,0))</f>
        <v/>
      </c>
      <c r="BA31" s="180" t="str">
        <f>IF($D31=".","",IF(BA$12&gt;('LRMC - Spare Capacity Ignored'!$F30+'LRMC - Spare Capacity Ignored'!$G30),'LRMC - Spare Capacity Ignored'!$I30,0))</f>
        <v/>
      </c>
      <c r="BB31" s="180" t="str">
        <f>IF($D31=".","",IF(BB$12&gt;('LRMC - Spare Capacity Ignored'!$F30+'LRMC - Spare Capacity Ignored'!$G30),'LRMC - Spare Capacity Ignored'!$I30,0))</f>
        <v/>
      </c>
      <c r="BC31" s="180" t="str">
        <f>IF($D31=".","",IF(BC$12&gt;('LRMC - Spare Capacity Ignored'!$F30+'LRMC - Spare Capacity Ignored'!$G30),'LRMC - Spare Capacity Ignored'!$I30,0))</f>
        <v/>
      </c>
      <c r="BD31" s="180" t="str">
        <f>IF($D31=".","",IF(BD$12&gt;('LRMC - Spare Capacity Ignored'!$F30+'LRMC - Spare Capacity Ignored'!$G30),'LRMC - Spare Capacity Ignored'!$I30,0))</f>
        <v/>
      </c>
      <c r="BE31" s="180" t="str">
        <f>IF($D31=".","",IF(BE$12&gt;('LRMC - Spare Capacity Ignored'!$F30+'LRMC - Spare Capacity Ignored'!$G30),'LRMC - Spare Capacity Ignored'!$I30,0))</f>
        <v/>
      </c>
      <c r="BF31" s="180" t="str">
        <f>IF($D31=".","",IF(BF$12&gt;('LRMC - Spare Capacity Ignored'!$F30+'LRMC - Spare Capacity Ignored'!$G30),'LRMC - Spare Capacity Ignored'!$I30,0))</f>
        <v/>
      </c>
      <c r="BG31" s="180" t="str">
        <f>IF($D31=".","",IF(BG$12&gt;('LRMC - Spare Capacity Ignored'!$F30+'LRMC - Spare Capacity Ignored'!$G30),'LRMC - Spare Capacity Ignored'!$I30,0))</f>
        <v/>
      </c>
      <c r="BH31" s="180" t="str">
        <f>IF($D31=".","",IF(BH$12&gt;('LRMC - Spare Capacity Ignored'!$F30+'LRMC - Spare Capacity Ignored'!$G30),'LRMC - Spare Capacity Ignored'!$I30,0))</f>
        <v/>
      </c>
      <c r="BI31" s="180" t="str">
        <f>IF($D31=".","",IF(BI$12&gt;('LRMC - Spare Capacity Ignored'!$F30+'LRMC - Spare Capacity Ignored'!$G30),'LRMC - Spare Capacity Ignored'!$I30,0))</f>
        <v/>
      </c>
      <c r="BJ31" s="180" t="str">
        <f>IF($D31=".","",IF(BJ$12&gt;('LRMC - Spare Capacity Ignored'!$F30+'LRMC - Spare Capacity Ignored'!$G30),'LRMC - Spare Capacity Ignored'!$I30,0))</f>
        <v/>
      </c>
      <c r="BK31" s="180" t="str">
        <f>IF($D31=".","",IF(BK$12&gt;('LRMC - Spare Capacity Ignored'!$F30+'LRMC - Spare Capacity Ignored'!$G30),'LRMC - Spare Capacity Ignored'!$I30,0))</f>
        <v/>
      </c>
      <c r="BL31" s="180" t="str">
        <f>IF($D31=".","",IF(BL$12&gt;('LRMC - Spare Capacity Ignored'!$F30+'LRMC - Spare Capacity Ignored'!$G30),'LRMC - Spare Capacity Ignored'!$I30,0))</f>
        <v/>
      </c>
      <c r="BM31" s="180" t="str">
        <f>IF($D31=".","",IF(BM$12&gt;('LRMC - Spare Capacity Ignored'!$F30+'LRMC - Spare Capacity Ignored'!$G30),'LRMC - Spare Capacity Ignored'!$I30,0))</f>
        <v/>
      </c>
      <c r="BN31" s="180" t="str">
        <f>IF($D31=".","",IF(BN$12&gt;('LRMC - Spare Capacity Ignored'!$F30+'LRMC - Spare Capacity Ignored'!$G30),'LRMC - Spare Capacity Ignored'!$I30,0))</f>
        <v/>
      </c>
      <c r="BO31" s="180" t="str">
        <f>IF($D31=".","",IF(BO$12&gt;('LRMC - Spare Capacity Ignored'!$F30+'LRMC - Spare Capacity Ignored'!$G30),'LRMC - Spare Capacity Ignored'!$I30,0))</f>
        <v/>
      </c>
      <c r="BP31" s="180" t="str">
        <f>IF($D31=".","",IF(BP$12&gt;('LRMC - Spare Capacity Ignored'!$F30+'LRMC - Spare Capacity Ignored'!$G30),'LRMC - Spare Capacity Ignored'!$I30,0))</f>
        <v/>
      </c>
      <c r="BQ31" s="180" t="str">
        <f>IF($D31=".","",IF(BQ$12&gt;('LRMC - Spare Capacity Ignored'!$F30+'LRMC - Spare Capacity Ignored'!$G30),'LRMC - Spare Capacity Ignored'!$I30,0))</f>
        <v/>
      </c>
      <c r="BR31" s="180" t="str">
        <f>IF($D31=".","",IF(BR$12&gt;('LRMC - Spare Capacity Ignored'!$F30+'LRMC - Spare Capacity Ignored'!$G30),'LRMC - Spare Capacity Ignored'!$I30,0))</f>
        <v/>
      </c>
      <c r="BS31" s="180" t="str">
        <f>IF($D31=".","",IF(BS$12&gt;('LRMC - Spare Capacity Ignored'!$F30+'LRMC - Spare Capacity Ignored'!$G30),'LRMC - Spare Capacity Ignored'!$I30,0))</f>
        <v/>
      </c>
      <c r="BT31" s="180" t="str">
        <f>IF($D31=".","",IF(BT$12&gt;('LRMC - Spare Capacity Ignored'!$F30+'LRMC - Spare Capacity Ignored'!$G30),'LRMC - Spare Capacity Ignored'!$I30,0))</f>
        <v/>
      </c>
      <c r="BU31" s="180" t="str">
        <f>IF($D31=".","",IF(BU$12&gt;('LRMC - Spare Capacity Ignored'!$F30+'LRMC - Spare Capacity Ignored'!$G30),'LRMC - Spare Capacity Ignored'!$I30,0))</f>
        <v/>
      </c>
      <c r="BV31" s="180" t="str">
        <f>IF($D31=".","",IF(BV$12&gt;('LRMC - Spare Capacity Ignored'!$F30+'LRMC - Spare Capacity Ignored'!$G30),'LRMC - Spare Capacity Ignored'!$I30,0))</f>
        <v/>
      </c>
      <c r="BW31" s="180" t="str">
        <f>IF($D31=".","",IF(BW$12&gt;('LRMC - Spare Capacity Ignored'!$F30+'LRMC - Spare Capacity Ignored'!$G30),'LRMC - Spare Capacity Ignored'!$I30,0))</f>
        <v/>
      </c>
      <c r="BX31" s="180" t="str">
        <f>IF($D31=".","",IF(BX$12&gt;('LRMC - Spare Capacity Ignored'!$F30+'LRMC - Spare Capacity Ignored'!$G30),'LRMC - Spare Capacity Ignored'!$I30,0))</f>
        <v/>
      </c>
      <c r="BY31" s="180" t="str">
        <f>IF($D31=".","",IF(BY$12&gt;('LRMC - Spare Capacity Ignored'!$F30+'LRMC - Spare Capacity Ignored'!$G30),'LRMC - Spare Capacity Ignored'!$I30,0))</f>
        <v/>
      </c>
      <c r="BZ31" s="180" t="str">
        <f>IF($D31=".","",IF(BZ$12&gt;('LRMC - Spare Capacity Ignored'!$F30+'LRMC - Spare Capacity Ignored'!$G30),'LRMC - Spare Capacity Ignored'!$I30,0))</f>
        <v/>
      </c>
      <c r="CA31" s="180" t="str">
        <f>IF($D31=".","",IF(CA$12&gt;('LRMC - Spare Capacity Ignored'!$F30+'LRMC - Spare Capacity Ignored'!$G30),'LRMC - Spare Capacity Ignored'!$I30,0))</f>
        <v/>
      </c>
      <c r="CB31" s="180" t="str">
        <f>IF($D31=".","",IF(CB$12&gt;('LRMC - Spare Capacity Ignored'!$F30+'LRMC - Spare Capacity Ignored'!$G30),'LRMC - Spare Capacity Ignored'!$I30,0))</f>
        <v/>
      </c>
      <c r="CC31" s="180" t="str">
        <f>IF($D31=".","",IF(CC$12&gt;('LRMC - Spare Capacity Ignored'!$F30+'LRMC - Spare Capacity Ignored'!$G30),'LRMC - Spare Capacity Ignored'!$I30,0))</f>
        <v/>
      </c>
      <c r="CD31" s="180" t="str">
        <f>IF($D31=".","",IF(CD$12&gt;('LRMC - Spare Capacity Ignored'!$F30+'LRMC - Spare Capacity Ignored'!$G30),'LRMC - Spare Capacity Ignored'!$I30,0))</f>
        <v/>
      </c>
      <c r="CE31" s="180" t="str">
        <f>IF($D31=".","",IF(CE$12&gt;('LRMC - Spare Capacity Ignored'!$F30+'LRMC - Spare Capacity Ignored'!$G30),'LRMC - Spare Capacity Ignored'!$I30,0))</f>
        <v/>
      </c>
      <c r="CF31" s="180" t="str">
        <f>IF($D31=".","",IF(CF$12&gt;('LRMC - Spare Capacity Ignored'!$F30+'LRMC - Spare Capacity Ignored'!$G30),'LRMC - Spare Capacity Ignored'!$I30,0))</f>
        <v/>
      </c>
      <c r="CG31" s="180" t="str">
        <f>IF($D31=".","",IF(CG$12&gt;('LRMC - Spare Capacity Ignored'!$F30+'LRMC - Spare Capacity Ignored'!$G30),'LRMC - Spare Capacity Ignored'!$I30,0))</f>
        <v/>
      </c>
      <c r="CH31" s="180" t="str">
        <f>IF($D31=".","",IF(CH$12&gt;('LRMC - Spare Capacity Ignored'!$F30+'LRMC - Spare Capacity Ignored'!$G30),'LRMC - Spare Capacity Ignored'!$I30,0))</f>
        <v/>
      </c>
      <c r="CI31" s="180" t="str">
        <f>IF($D31=".","",IF(CI$12&gt;('LRMC - Spare Capacity Ignored'!$F30+'LRMC - Spare Capacity Ignored'!$G30),'LRMC - Spare Capacity Ignored'!$I30,0))</f>
        <v/>
      </c>
      <c r="CJ31" s="180" t="str">
        <f>IF($D31=".","",IF(CJ$12&gt;('LRMC - Spare Capacity Ignored'!$F30+'LRMC - Spare Capacity Ignored'!$G30),'LRMC - Spare Capacity Ignored'!$I30,0))</f>
        <v/>
      </c>
      <c r="CK31" s="180" t="str">
        <f>IF($D31=".","",IF(CK$12&gt;('LRMC - Spare Capacity Ignored'!$F30+'LRMC - Spare Capacity Ignored'!$G30),'LRMC - Spare Capacity Ignored'!$I30,0))</f>
        <v/>
      </c>
      <c r="CL31" s="180" t="str">
        <f>IF($D31=".","",IF(CL$12&gt;('LRMC - Spare Capacity Ignored'!$F30+'LRMC - Spare Capacity Ignored'!$G30),'LRMC - Spare Capacity Ignored'!$I30,0))</f>
        <v/>
      </c>
      <c r="CM31" s="180" t="str">
        <f>IF($D31=".","",IF(CM$12&gt;('LRMC - Spare Capacity Ignored'!$F30+'LRMC - Spare Capacity Ignored'!$G30),'LRMC - Spare Capacity Ignored'!$I30,0))</f>
        <v/>
      </c>
      <c r="CN31" s="180" t="str">
        <f>IF($D31=".","",IF(CN$12&gt;('LRMC - Spare Capacity Ignored'!$F30+'LRMC - Spare Capacity Ignored'!$G30),'LRMC - Spare Capacity Ignored'!$I30,0))</f>
        <v/>
      </c>
      <c r="CO31" s="180" t="str">
        <f>IF($D31=".","",IF(CO$12&gt;('LRMC - Spare Capacity Ignored'!$F30+'LRMC - Spare Capacity Ignored'!$G30),'LRMC - Spare Capacity Ignored'!$I30,0))</f>
        <v/>
      </c>
      <c r="CP31" s="180" t="str">
        <f>IF($D31=".","",IF(CP$12&gt;('LRMC - Spare Capacity Ignored'!$F30+'LRMC - Spare Capacity Ignored'!$G30),'LRMC - Spare Capacity Ignored'!$I30,0))</f>
        <v/>
      </c>
      <c r="CQ31" s="180" t="str">
        <f>IF($D31=".","",IF(CQ$12&gt;('LRMC - Spare Capacity Ignored'!$F30+'LRMC - Spare Capacity Ignored'!$G30),'LRMC - Spare Capacity Ignored'!$I30,0))</f>
        <v/>
      </c>
      <c r="CR31" s="180" t="str">
        <f>IF($D31=".","",IF(CR$12&gt;('LRMC - Spare Capacity Ignored'!$F30+'LRMC - Spare Capacity Ignored'!$G30),'LRMC - Spare Capacity Ignored'!$I30,0))</f>
        <v/>
      </c>
      <c r="CS31" s="180" t="str">
        <f>IF($D31=".","",IF(CS$12&gt;('LRMC - Spare Capacity Ignored'!$F30+'LRMC - Spare Capacity Ignored'!$G30),'LRMC - Spare Capacity Ignored'!$I30,0))</f>
        <v/>
      </c>
      <c r="CT31" s="180" t="str">
        <f>IF($D31=".","",IF(CT$12&gt;('LRMC - Spare Capacity Ignored'!$F30+'LRMC - Spare Capacity Ignored'!$G30),'LRMC - Spare Capacity Ignored'!$I30,0))</f>
        <v/>
      </c>
      <c r="CU31" s="180" t="str">
        <f>IF($D31=".","",IF(CU$12&gt;('LRMC - Spare Capacity Ignored'!$F30+'LRMC - Spare Capacity Ignored'!$G30),'LRMC - Spare Capacity Ignored'!$I30,0))</f>
        <v/>
      </c>
      <c r="CV31" s="180" t="str">
        <f>IF($D31=".","",IF(CV$12&gt;('LRMC - Spare Capacity Ignored'!$F30+'LRMC - Spare Capacity Ignored'!$G30),'LRMC - Spare Capacity Ignored'!$I30,0))</f>
        <v/>
      </c>
      <c r="CW31" s="180" t="str">
        <f>IF($D31=".","",IF(CW$12&gt;('LRMC - Spare Capacity Ignored'!$F30+'LRMC - Spare Capacity Ignored'!$G30),'LRMC - Spare Capacity Ignored'!$I30,0))</f>
        <v/>
      </c>
      <c r="CX31" s="180" t="str">
        <f>IF($D31=".","",IF(CX$12&gt;('LRMC - Spare Capacity Ignored'!$F30+'LRMC - Spare Capacity Ignored'!$G30),'LRMC - Spare Capacity Ignored'!$I30,0))</f>
        <v/>
      </c>
      <c r="CY31" s="180" t="str">
        <f>IF($D31=".","",IF(CY$12&gt;('LRMC - Spare Capacity Ignored'!$F30+'LRMC - Spare Capacity Ignored'!$G30),'LRMC - Spare Capacity Ignored'!$I30,0))</f>
        <v/>
      </c>
      <c r="CZ31" s="180" t="str">
        <f>IF($D31=".","",IF(CZ$12&gt;('LRMC - Spare Capacity Ignored'!$F30+'LRMC - Spare Capacity Ignored'!$G30),'LRMC - Spare Capacity Ignored'!$I30,0))</f>
        <v/>
      </c>
      <c r="DA31" s="180" t="str">
        <f>IF($D31=".","",IF(DA$12&gt;('LRMC - Spare Capacity Ignored'!$F30+'LRMC - Spare Capacity Ignored'!$G30),'LRMC - Spare Capacity Ignored'!$I30,0))</f>
        <v/>
      </c>
      <c r="DB31" s="177"/>
    </row>
    <row r="32" spans="3:106" x14ac:dyDescent="0.25">
      <c r="C32" s="183">
        <f>Inputs!C52</f>
        <v>15</v>
      </c>
      <c r="D32" s="120" t="str">
        <f>IF(Inputs!D52="",".",Inputs!D52)</f>
        <v>.</v>
      </c>
      <c r="E32" s="182"/>
      <c r="F32" s="180" t="str">
        <f>IF($D32=".","",IF(F$12&gt;('LRMC - Spare Capacity Ignored'!$F31+'LRMC - Spare Capacity Ignored'!$G31),'LRMC - Spare Capacity Ignored'!$I31,0))</f>
        <v/>
      </c>
      <c r="G32" s="180" t="str">
        <f>IF($D32=".","",IF(G$12&gt;('LRMC - Spare Capacity Ignored'!$F31+'LRMC - Spare Capacity Ignored'!$G31),'LRMC - Spare Capacity Ignored'!$I31,0))</f>
        <v/>
      </c>
      <c r="H32" s="180" t="str">
        <f>IF($D32=".","",IF(H$12&gt;('LRMC - Spare Capacity Ignored'!$F31+'LRMC - Spare Capacity Ignored'!$G31),'LRMC - Spare Capacity Ignored'!$I31,0))</f>
        <v/>
      </c>
      <c r="I32" s="180" t="str">
        <f>IF($D32=".","",IF(I$12&gt;('LRMC - Spare Capacity Ignored'!$F31+'LRMC - Spare Capacity Ignored'!$G31),'LRMC - Spare Capacity Ignored'!$I31,0))</f>
        <v/>
      </c>
      <c r="J32" s="180" t="str">
        <f>IF($D32=".","",IF(J$12&gt;('LRMC - Spare Capacity Ignored'!$F31+'LRMC - Spare Capacity Ignored'!$G31),'LRMC - Spare Capacity Ignored'!$I31,0))</f>
        <v/>
      </c>
      <c r="K32" s="180" t="str">
        <f>IF($D32=".","",IF(K$12&gt;('LRMC - Spare Capacity Ignored'!$F31+'LRMC - Spare Capacity Ignored'!$G31),'LRMC - Spare Capacity Ignored'!$I31,0))</f>
        <v/>
      </c>
      <c r="L32" s="180" t="str">
        <f>IF($D32=".","",IF(L$12&gt;('LRMC - Spare Capacity Ignored'!$F31+'LRMC - Spare Capacity Ignored'!$G31),'LRMC - Spare Capacity Ignored'!$I31,0))</f>
        <v/>
      </c>
      <c r="M32" s="180" t="str">
        <f>IF($D32=".","",IF(M$12&gt;('LRMC - Spare Capacity Ignored'!$F31+'LRMC - Spare Capacity Ignored'!$G31),'LRMC - Spare Capacity Ignored'!$I31,0))</f>
        <v/>
      </c>
      <c r="N32" s="180" t="str">
        <f>IF($D32=".","",IF(N$12&gt;('LRMC - Spare Capacity Ignored'!$F31+'LRMC - Spare Capacity Ignored'!$G31),'LRMC - Spare Capacity Ignored'!$I31,0))</f>
        <v/>
      </c>
      <c r="O32" s="180" t="str">
        <f>IF($D32=".","",IF(O$12&gt;('LRMC - Spare Capacity Ignored'!$F31+'LRMC - Spare Capacity Ignored'!$G31),'LRMC - Spare Capacity Ignored'!$I31,0))</f>
        <v/>
      </c>
      <c r="P32" s="180" t="str">
        <f>IF($D32=".","",IF(P$12&gt;('LRMC - Spare Capacity Ignored'!$F31+'LRMC - Spare Capacity Ignored'!$G31),'LRMC - Spare Capacity Ignored'!$I31,0))</f>
        <v/>
      </c>
      <c r="Q32" s="180" t="str">
        <f>IF($D32=".","",IF(Q$12&gt;('LRMC - Spare Capacity Ignored'!$F31+'LRMC - Spare Capacity Ignored'!$G31),'LRMC - Spare Capacity Ignored'!$I31,0))</f>
        <v/>
      </c>
      <c r="R32" s="180" t="str">
        <f>IF($D32=".","",IF(R$12&gt;('LRMC - Spare Capacity Ignored'!$F31+'LRMC - Spare Capacity Ignored'!$G31),'LRMC - Spare Capacity Ignored'!$I31,0))</f>
        <v/>
      </c>
      <c r="S32" s="180" t="str">
        <f>IF($D32=".","",IF(S$12&gt;('LRMC - Spare Capacity Ignored'!$F31+'LRMC - Spare Capacity Ignored'!$G31),'LRMC - Spare Capacity Ignored'!$I31,0))</f>
        <v/>
      </c>
      <c r="T32" s="180" t="str">
        <f>IF($D32=".","",IF(T$12&gt;('LRMC - Spare Capacity Ignored'!$F31+'LRMC - Spare Capacity Ignored'!$G31),'LRMC - Spare Capacity Ignored'!$I31,0))</f>
        <v/>
      </c>
      <c r="U32" s="180" t="str">
        <f>IF($D32=".","",IF(U$12&gt;('LRMC - Spare Capacity Ignored'!$F31+'LRMC - Spare Capacity Ignored'!$G31),'LRMC - Spare Capacity Ignored'!$I31,0))</f>
        <v/>
      </c>
      <c r="V32" s="180" t="str">
        <f>IF($D32=".","",IF(V$12&gt;('LRMC - Spare Capacity Ignored'!$F31+'LRMC - Spare Capacity Ignored'!$G31),'LRMC - Spare Capacity Ignored'!$I31,0))</f>
        <v/>
      </c>
      <c r="W32" s="180" t="str">
        <f>IF($D32=".","",IF(W$12&gt;('LRMC - Spare Capacity Ignored'!$F31+'LRMC - Spare Capacity Ignored'!$G31),'LRMC - Spare Capacity Ignored'!$I31,0))</f>
        <v/>
      </c>
      <c r="X32" s="180" t="str">
        <f>IF($D32=".","",IF(X$12&gt;('LRMC - Spare Capacity Ignored'!$F31+'LRMC - Spare Capacity Ignored'!$G31),'LRMC - Spare Capacity Ignored'!$I31,0))</f>
        <v/>
      </c>
      <c r="Y32" s="180" t="str">
        <f>IF($D32=".","",IF(Y$12&gt;('LRMC - Spare Capacity Ignored'!$F31+'LRMC - Spare Capacity Ignored'!$G31),'LRMC - Spare Capacity Ignored'!$I31,0))</f>
        <v/>
      </c>
      <c r="Z32" s="180" t="str">
        <f>IF($D32=".","",IF(Z$12&gt;('LRMC - Spare Capacity Ignored'!$F31+'LRMC - Spare Capacity Ignored'!$G31),'LRMC - Spare Capacity Ignored'!$I31,0))</f>
        <v/>
      </c>
      <c r="AA32" s="180" t="str">
        <f>IF($D32=".","",IF(AA$12&gt;('LRMC - Spare Capacity Ignored'!$F31+'LRMC - Spare Capacity Ignored'!$G31),'LRMC - Spare Capacity Ignored'!$I31,0))</f>
        <v/>
      </c>
      <c r="AB32" s="180" t="str">
        <f>IF($D32=".","",IF(AB$12&gt;('LRMC - Spare Capacity Ignored'!$F31+'LRMC - Spare Capacity Ignored'!$G31),'LRMC - Spare Capacity Ignored'!$I31,0))</f>
        <v/>
      </c>
      <c r="AC32" s="180" t="str">
        <f>IF($D32=".","",IF(AC$12&gt;('LRMC - Spare Capacity Ignored'!$F31+'LRMC - Spare Capacity Ignored'!$G31),'LRMC - Spare Capacity Ignored'!$I31,0))</f>
        <v/>
      </c>
      <c r="AD32" s="180" t="str">
        <f>IF($D32=".","",IF(AD$12&gt;('LRMC - Spare Capacity Ignored'!$F31+'LRMC - Spare Capacity Ignored'!$G31),'LRMC - Spare Capacity Ignored'!$I31,0))</f>
        <v/>
      </c>
      <c r="AE32" s="180" t="str">
        <f>IF($D32=".","",IF(AE$12&gt;('LRMC - Spare Capacity Ignored'!$F31+'LRMC - Spare Capacity Ignored'!$G31),'LRMC - Spare Capacity Ignored'!$I31,0))</f>
        <v/>
      </c>
      <c r="AF32" s="180" t="str">
        <f>IF($D32=".","",IF(AF$12&gt;('LRMC - Spare Capacity Ignored'!$F31+'LRMC - Spare Capacity Ignored'!$G31),'LRMC - Spare Capacity Ignored'!$I31,0))</f>
        <v/>
      </c>
      <c r="AG32" s="180" t="str">
        <f>IF($D32=".","",IF(AG$12&gt;('LRMC - Spare Capacity Ignored'!$F31+'LRMC - Spare Capacity Ignored'!$G31),'LRMC - Spare Capacity Ignored'!$I31,0))</f>
        <v/>
      </c>
      <c r="AH32" s="180" t="str">
        <f>IF($D32=".","",IF(AH$12&gt;('LRMC - Spare Capacity Ignored'!$F31+'LRMC - Spare Capacity Ignored'!$G31),'LRMC - Spare Capacity Ignored'!$I31,0))</f>
        <v/>
      </c>
      <c r="AI32" s="180" t="str">
        <f>IF($D32=".","",IF(AI$12&gt;('LRMC - Spare Capacity Ignored'!$F31+'LRMC - Spare Capacity Ignored'!$G31),'LRMC - Spare Capacity Ignored'!$I31,0))</f>
        <v/>
      </c>
      <c r="AJ32" s="180" t="str">
        <f>IF($D32=".","",IF(AJ$12&gt;('LRMC - Spare Capacity Ignored'!$F31+'LRMC - Spare Capacity Ignored'!$G31),'LRMC - Spare Capacity Ignored'!$I31,0))</f>
        <v/>
      </c>
      <c r="AK32" s="180" t="str">
        <f>IF($D32=".","",IF(AK$12&gt;('LRMC - Spare Capacity Ignored'!$F31+'LRMC - Spare Capacity Ignored'!$G31),'LRMC - Spare Capacity Ignored'!$I31,0))</f>
        <v/>
      </c>
      <c r="AL32" s="180" t="str">
        <f>IF($D32=".","",IF(AL$12&gt;('LRMC - Spare Capacity Ignored'!$F31+'LRMC - Spare Capacity Ignored'!$G31),'LRMC - Spare Capacity Ignored'!$I31,0))</f>
        <v/>
      </c>
      <c r="AM32" s="180" t="str">
        <f>IF($D32=".","",IF(AM$12&gt;('LRMC - Spare Capacity Ignored'!$F31+'LRMC - Spare Capacity Ignored'!$G31),'LRMC - Spare Capacity Ignored'!$I31,0))</f>
        <v/>
      </c>
      <c r="AN32" s="180" t="str">
        <f>IF($D32=".","",IF(AN$12&gt;('LRMC - Spare Capacity Ignored'!$F31+'LRMC - Spare Capacity Ignored'!$G31),'LRMC - Spare Capacity Ignored'!$I31,0))</f>
        <v/>
      </c>
      <c r="AO32" s="180" t="str">
        <f>IF($D32=".","",IF(AO$12&gt;('LRMC - Spare Capacity Ignored'!$F31+'LRMC - Spare Capacity Ignored'!$G31),'LRMC - Spare Capacity Ignored'!$I31,0))</f>
        <v/>
      </c>
      <c r="AP32" s="180" t="str">
        <f>IF($D32=".","",IF(AP$12&gt;('LRMC - Spare Capacity Ignored'!$F31+'LRMC - Spare Capacity Ignored'!$G31),'LRMC - Spare Capacity Ignored'!$I31,0))</f>
        <v/>
      </c>
      <c r="AQ32" s="180" t="str">
        <f>IF($D32=".","",IF(AQ$12&gt;('LRMC - Spare Capacity Ignored'!$F31+'LRMC - Spare Capacity Ignored'!$G31),'LRMC - Spare Capacity Ignored'!$I31,0))</f>
        <v/>
      </c>
      <c r="AR32" s="180" t="str">
        <f>IF($D32=".","",IF(AR$12&gt;('LRMC - Spare Capacity Ignored'!$F31+'LRMC - Spare Capacity Ignored'!$G31),'LRMC - Spare Capacity Ignored'!$I31,0))</f>
        <v/>
      </c>
      <c r="AS32" s="180" t="str">
        <f>IF($D32=".","",IF(AS$12&gt;('LRMC - Spare Capacity Ignored'!$F31+'LRMC - Spare Capacity Ignored'!$G31),'LRMC - Spare Capacity Ignored'!$I31,0))</f>
        <v/>
      </c>
      <c r="AT32" s="180" t="str">
        <f>IF($D32=".","",IF(AT$12&gt;('LRMC - Spare Capacity Ignored'!$F31+'LRMC - Spare Capacity Ignored'!$G31),'LRMC - Spare Capacity Ignored'!$I31,0))</f>
        <v/>
      </c>
      <c r="AU32" s="180" t="str">
        <f>IF($D32=".","",IF(AU$12&gt;('LRMC - Spare Capacity Ignored'!$F31+'LRMC - Spare Capacity Ignored'!$G31),'LRMC - Spare Capacity Ignored'!$I31,0))</f>
        <v/>
      </c>
      <c r="AV32" s="180" t="str">
        <f>IF($D32=".","",IF(AV$12&gt;('LRMC - Spare Capacity Ignored'!$F31+'LRMC - Spare Capacity Ignored'!$G31),'LRMC - Spare Capacity Ignored'!$I31,0))</f>
        <v/>
      </c>
      <c r="AW32" s="180" t="str">
        <f>IF($D32=".","",IF(AW$12&gt;('LRMC - Spare Capacity Ignored'!$F31+'LRMC - Spare Capacity Ignored'!$G31),'LRMC - Spare Capacity Ignored'!$I31,0))</f>
        <v/>
      </c>
      <c r="AX32" s="180" t="str">
        <f>IF($D32=".","",IF(AX$12&gt;('LRMC - Spare Capacity Ignored'!$F31+'LRMC - Spare Capacity Ignored'!$G31),'LRMC - Spare Capacity Ignored'!$I31,0))</f>
        <v/>
      </c>
      <c r="AY32" s="180" t="str">
        <f>IF($D32=".","",IF(AY$12&gt;('LRMC - Spare Capacity Ignored'!$F31+'LRMC - Spare Capacity Ignored'!$G31),'LRMC - Spare Capacity Ignored'!$I31,0))</f>
        <v/>
      </c>
      <c r="AZ32" s="180" t="str">
        <f>IF($D32=".","",IF(AZ$12&gt;('LRMC - Spare Capacity Ignored'!$F31+'LRMC - Spare Capacity Ignored'!$G31),'LRMC - Spare Capacity Ignored'!$I31,0))</f>
        <v/>
      </c>
      <c r="BA32" s="180" t="str">
        <f>IF($D32=".","",IF(BA$12&gt;('LRMC - Spare Capacity Ignored'!$F31+'LRMC - Spare Capacity Ignored'!$G31),'LRMC - Spare Capacity Ignored'!$I31,0))</f>
        <v/>
      </c>
      <c r="BB32" s="180" t="str">
        <f>IF($D32=".","",IF(BB$12&gt;('LRMC - Spare Capacity Ignored'!$F31+'LRMC - Spare Capacity Ignored'!$G31),'LRMC - Spare Capacity Ignored'!$I31,0))</f>
        <v/>
      </c>
      <c r="BC32" s="180" t="str">
        <f>IF($D32=".","",IF(BC$12&gt;('LRMC - Spare Capacity Ignored'!$F31+'LRMC - Spare Capacity Ignored'!$G31),'LRMC - Spare Capacity Ignored'!$I31,0))</f>
        <v/>
      </c>
      <c r="BD32" s="180" t="str">
        <f>IF($D32=".","",IF(BD$12&gt;('LRMC - Spare Capacity Ignored'!$F31+'LRMC - Spare Capacity Ignored'!$G31),'LRMC - Spare Capacity Ignored'!$I31,0))</f>
        <v/>
      </c>
      <c r="BE32" s="180" t="str">
        <f>IF($D32=".","",IF(BE$12&gt;('LRMC - Spare Capacity Ignored'!$F31+'LRMC - Spare Capacity Ignored'!$G31),'LRMC - Spare Capacity Ignored'!$I31,0))</f>
        <v/>
      </c>
      <c r="BF32" s="180" t="str">
        <f>IF($D32=".","",IF(BF$12&gt;('LRMC - Spare Capacity Ignored'!$F31+'LRMC - Spare Capacity Ignored'!$G31),'LRMC - Spare Capacity Ignored'!$I31,0))</f>
        <v/>
      </c>
      <c r="BG32" s="180" t="str">
        <f>IF($D32=".","",IF(BG$12&gt;('LRMC - Spare Capacity Ignored'!$F31+'LRMC - Spare Capacity Ignored'!$G31),'LRMC - Spare Capacity Ignored'!$I31,0))</f>
        <v/>
      </c>
      <c r="BH32" s="180" t="str">
        <f>IF($D32=".","",IF(BH$12&gt;('LRMC - Spare Capacity Ignored'!$F31+'LRMC - Spare Capacity Ignored'!$G31),'LRMC - Spare Capacity Ignored'!$I31,0))</f>
        <v/>
      </c>
      <c r="BI32" s="180" t="str">
        <f>IF($D32=".","",IF(BI$12&gt;('LRMC - Spare Capacity Ignored'!$F31+'LRMC - Spare Capacity Ignored'!$G31),'LRMC - Spare Capacity Ignored'!$I31,0))</f>
        <v/>
      </c>
      <c r="BJ32" s="180" t="str">
        <f>IF($D32=".","",IF(BJ$12&gt;('LRMC - Spare Capacity Ignored'!$F31+'LRMC - Spare Capacity Ignored'!$G31),'LRMC - Spare Capacity Ignored'!$I31,0))</f>
        <v/>
      </c>
      <c r="BK32" s="180" t="str">
        <f>IF($D32=".","",IF(BK$12&gt;('LRMC - Spare Capacity Ignored'!$F31+'LRMC - Spare Capacity Ignored'!$G31),'LRMC - Spare Capacity Ignored'!$I31,0))</f>
        <v/>
      </c>
      <c r="BL32" s="180" t="str">
        <f>IF($D32=".","",IF(BL$12&gt;('LRMC - Spare Capacity Ignored'!$F31+'LRMC - Spare Capacity Ignored'!$G31),'LRMC - Spare Capacity Ignored'!$I31,0))</f>
        <v/>
      </c>
      <c r="BM32" s="180" t="str">
        <f>IF($D32=".","",IF(BM$12&gt;('LRMC - Spare Capacity Ignored'!$F31+'LRMC - Spare Capacity Ignored'!$G31),'LRMC - Spare Capacity Ignored'!$I31,0))</f>
        <v/>
      </c>
      <c r="BN32" s="180" t="str">
        <f>IF($D32=".","",IF(BN$12&gt;('LRMC - Spare Capacity Ignored'!$F31+'LRMC - Spare Capacity Ignored'!$G31),'LRMC - Spare Capacity Ignored'!$I31,0))</f>
        <v/>
      </c>
      <c r="BO32" s="180" t="str">
        <f>IF($D32=".","",IF(BO$12&gt;('LRMC - Spare Capacity Ignored'!$F31+'LRMC - Spare Capacity Ignored'!$G31),'LRMC - Spare Capacity Ignored'!$I31,0))</f>
        <v/>
      </c>
      <c r="BP32" s="180" t="str">
        <f>IF($D32=".","",IF(BP$12&gt;('LRMC - Spare Capacity Ignored'!$F31+'LRMC - Spare Capacity Ignored'!$G31),'LRMC - Spare Capacity Ignored'!$I31,0))</f>
        <v/>
      </c>
      <c r="BQ32" s="180" t="str">
        <f>IF($D32=".","",IF(BQ$12&gt;('LRMC - Spare Capacity Ignored'!$F31+'LRMC - Spare Capacity Ignored'!$G31),'LRMC - Spare Capacity Ignored'!$I31,0))</f>
        <v/>
      </c>
      <c r="BR32" s="180" t="str">
        <f>IF($D32=".","",IF(BR$12&gt;('LRMC - Spare Capacity Ignored'!$F31+'LRMC - Spare Capacity Ignored'!$G31),'LRMC - Spare Capacity Ignored'!$I31,0))</f>
        <v/>
      </c>
      <c r="BS32" s="180" t="str">
        <f>IF($D32=".","",IF(BS$12&gt;('LRMC - Spare Capacity Ignored'!$F31+'LRMC - Spare Capacity Ignored'!$G31),'LRMC - Spare Capacity Ignored'!$I31,0))</f>
        <v/>
      </c>
      <c r="BT32" s="180" t="str">
        <f>IF($D32=".","",IF(BT$12&gt;('LRMC - Spare Capacity Ignored'!$F31+'LRMC - Spare Capacity Ignored'!$G31),'LRMC - Spare Capacity Ignored'!$I31,0))</f>
        <v/>
      </c>
      <c r="BU32" s="180" t="str">
        <f>IF($D32=".","",IF(BU$12&gt;('LRMC - Spare Capacity Ignored'!$F31+'LRMC - Spare Capacity Ignored'!$G31),'LRMC - Spare Capacity Ignored'!$I31,0))</f>
        <v/>
      </c>
      <c r="BV32" s="180" t="str">
        <f>IF($D32=".","",IF(BV$12&gt;('LRMC - Spare Capacity Ignored'!$F31+'LRMC - Spare Capacity Ignored'!$G31),'LRMC - Spare Capacity Ignored'!$I31,0))</f>
        <v/>
      </c>
      <c r="BW32" s="180" t="str">
        <f>IF($D32=".","",IF(BW$12&gt;('LRMC - Spare Capacity Ignored'!$F31+'LRMC - Spare Capacity Ignored'!$G31),'LRMC - Spare Capacity Ignored'!$I31,0))</f>
        <v/>
      </c>
      <c r="BX32" s="180" t="str">
        <f>IF($D32=".","",IF(BX$12&gt;('LRMC - Spare Capacity Ignored'!$F31+'LRMC - Spare Capacity Ignored'!$G31),'LRMC - Spare Capacity Ignored'!$I31,0))</f>
        <v/>
      </c>
      <c r="BY32" s="180" t="str">
        <f>IF($D32=".","",IF(BY$12&gt;('LRMC - Spare Capacity Ignored'!$F31+'LRMC - Spare Capacity Ignored'!$G31),'LRMC - Spare Capacity Ignored'!$I31,0))</f>
        <v/>
      </c>
      <c r="BZ32" s="180" t="str">
        <f>IF($D32=".","",IF(BZ$12&gt;('LRMC - Spare Capacity Ignored'!$F31+'LRMC - Spare Capacity Ignored'!$G31),'LRMC - Spare Capacity Ignored'!$I31,0))</f>
        <v/>
      </c>
      <c r="CA32" s="180" t="str">
        <f>IF($D32=".","",IF(CA$12&gt;('LRMC - Spare Capacity Ignored'!$F31+'LRMC - Spare Capacity Ignored'!$G31),'LRMC - Spare Capacity Ignored'!$I31,0))</f>
        <v/>
      </c>
      <c r="CB32" s="180" t="str">
        <f>IF($D32=".","",IF(CB$12&gt;('LRMC - Spare Capacity Ignored'!$F31+'LRMC - Spare Capacity Ignored'!$G31),'LRMC - Spare Capacity Ignored'!$I31,0))</f>
        <v/>
      </c>
      <c r="CC32" s="180" t="str">
        <f>IF($D32=".","",IF(CC$12&gt;('LRMC - Spare Capacity Ignored'!$F31+'LRMC - Spare Capacity Ignored'!$G31),'LRMC - Spare Capacity Ignored'!$I31,0))</f>
        <v/>
      </c>
      <c r="CD32" s="180" t="str">
        <f>IF($D32=".","",IF(CD$12&gt;('LRMC - Spare Capacity Ignored'!$F31+'LRMC - Spare Capacity Ignored'!$G31),'LRMC - Spare Capacity Ignored'!$I31,0))</f>
        <v/>
      </c>
      <c r="CE32" s="180" t="str">
        <f>IF($D32=".","",IF(CE$12&gt;('LRMC - Spare Capacity Ignored'!$F31+'LRMC - Spare Capacity Ignored'!$G31),'LRMC - Spare Capacity Ignored'!$I31,0))</f>
        <v/>
      </c>
      <c r="CF32" s="180" t="str">
        <f>IF($D32=".","",IF(CF$12&gt;('LRMC - Spare Capacity Ignored'!$F31+'LRMC - Spare Capacity Ignored'!$G31),'LRMC - Spare Capacity Ignored'!$I31,0))</f>
        <v/>
      </c>
      <c r="CG32" s="180" t="str">
        <f>IF($D32=".","",IF(CG$12&gt;('LRMC - Spare Capacity Ignored'!$F31+'LRMC - Spare Capacity Ignored'!$G31),'LRMC - Spare Capacity Ignored'!$I31,0))</f>
        <v/>
      </c>
      <c r="CH32" s="180" t="str">
        <f>IF($D32=".","",IF(CH$12&gt;('LRMC - Spare Capacity Ignored'!$F31+'LRMC - Spare Capacity Ignored'!$G31),'LRMC - Spare Capacity Ignored'!$I31,0))</f>
        <v/>
      </c>
      <c r="CI32" s="180" t="str">
        <f>IF($D32=".","",IF(CI$12&gt;('LRMC - Spare Capacity Ignored'!$F31+'LRMC - Spare Capacity Ignored'!$G31),'LRMC - Spare Capacity Ignored'!$I31,0))</f>
        <v/>
      </c>
      <c r="CJ32" s="180" t="str">
        <f>IF($D32=".","",IF(CJ$12&gt;('LRMC - Spare Capacity Ignored'!$F31+'LRMC - Spare Capacity Ignored'!$G31),'LRMC - Spare Capacity Ignored'!$I31,0))</f>
        <v/>
      </c>
      <c r="CK32" s="180" t="str">
        <f>IF($D32=".","",IF(CK$12&gt;('LRMC - Spare Capacity Ignored'!$F31+'LRMC - Spare Capacity Ignored'!$G31),'LRMC - Spare Capacity Ignored'!$I31,0))</f>
        <v/>
      </c>
      <c r="CL32" s="180" t="str">
        <f>IF($D32=".","",IF(CL$12&gt;('LRMC - Spare Capacity Ignored'!$F31+'LRMC - Spare Capacity Ignored'!$G31),'LRMC - Spare Capacity Ignored'!$I31,0))</f>
        <v/>
      </c>
      <c r="CM32" s="180" t="str">
        <f>IF($D32=".","",IF(CM$12&gt;('LRMC - Spare Capacity Ignored'!$F31+'LRMC - Spare Capacity Ignored'!$G31),'LRMC - Spare Capacity Ignored'!$I31,0))</f>
        <v/>
      </c>
      <c r="CN32" s="180" t="str">
        <f>IF($D32=".","",IF(CN$12&gt;('LRMC - Spare Capacity Ignored'!$F31+'LRMC - Spare Capacity Ignored'!$G31),'LRMC - Spare Capacity Ignored'!$I31,0))</f>
        <v/>
      </c>
      <c r="CO32" s="180" t="str">
        <f>IF($D32=".","",IF(CO$12&gt;('LRMC - Spare Capacity Ignored'!$F31+'LRMC - Spare Capacity Ignored'!$G31),'LRMC - Spare Capacity Ignored'!$I31,0))</f>
        <v/>
      </c>
      <c r="CP32" s="180" t="str">
        <f>IF($D32=".","",IF(CP$12&gt;('LRMC - Spare Capacity Ignored'!$F31+'LRMC - Spare Capacity Ignored'!$G31),'LRMC - Spare Capacity Ignored'!$I31,0))</f>
        <v/>
      </c>
      <c r="CQ32" s="180" t="str">
        <f>IF($D32=".","",IF(CQ$12&gt;('LRMC - Spare Capacity Ignored'!$F31+'LRMC - Spare Capacity Ignored'!$G31),'LRMC - Spare Capacity Ignored'!$I31,0))</f>
        <v/>
      </c>
      <c r="CR32" s="180" t="str">
        <f>IF($D32=".","",IF(CR$12&gt;('LRMC - Spare Capacity Ignored'!$F31+'LRMC - Spare Capacity Ignored'!$G31),'LRMC - Spare Capacity Ignored'!$I31,0))</f>
        <v/>
      </c>
      <c r="CS32" s="180" t="str">
        <f>IF($D32=".","",IF(CS$12&gt;('LRMC - Spare Capacity Ignored'!$F31+'LRMC - Spare Capacity Ignored'!$G31),'LRMC - Spare Capacity Ignored'!$I31,0))</f>
        <v/>
      </c>
      <c r="CT32" s="180" t="str">
        <f>IF($D32=".","",IF(CT$12&gt;('LRMC - Spare Capacity Ignored'!$F31+'LRMC - Spare Capacity Ignored'!$G31),'LRMC - Spare Capacity Ignored'!$I31,0))</f>
        <v/>
      </c>
      <c r="CU32" s="180" t="str">
        <f>IF($D32=".","",IF(CU$12&gt;('LRMC - Spare Capacity Ignored'!$F31+'LRMC - Spare Capacity Ignored'!$G31),'LRMC - Spare Capacity Ignored'!$I31,0))</f>
        <v/>
      </c>
      <c r="CV32" s="180" t="str">
        <f>IF($D32=".","",IF(CV$12&gt;('LRMC - Spare Capacity Ignored'!$F31+'LRMC - Spare Capacity Ignored'!$G31),'LRMC - Spare Capacity Ignored'!$I31,0))</f>
        <v/>
      </c>
      <c r="CW32" s="180" t="str">
        <f>IF($D32=".","",IF(CW$12&gt;('LRMC - Spare Capacity Ignored'!$F31+'LRMC - Spare Capacity Ignored'!$G31),'LRMC - Spare Capacity Ignored'!$I31,0))</f>
        <v/>
      </c>
      <c r="CX32" s="180" t="str">
        <f>IF($D32=".","",IF(CX$12&gt;('LRMC - Spare Capacity Ignored'!$F31+'LRMC - Spare Capacity Ignored'!$G31),'LRMC - Spare Capacity Ignored'!$I31,0))</f>
        <v/>
      </c>
      <c r="CY32" s="180" t="str">
        <f>IF($D32=".","",IF(CY$12&gt;('LRMC - Spare Capacity Ignored'!$F31+'LRMC - Spare Capacity Ignored'!$G31),'LRMC - Spare Capacity Ignored'!$I31,0))</f>
        <v/>
      </c>
      <c r="CZ32" s="180" t="str">
        <f>IF($D32=".","",IF(CZ$12&gt;('LRMC - Spare Capacity Ignored'!$F31+'LRMC - Spare Capacity Ignored'!$G31),'LRMC - Spare Capacity Ignored'!$I31,0))</f>
        <v/>
      </c>
      <c r="DA32" s="180" t="str">
        <f>IF($D32=".","",IF(DA$12&gt;('LRMC - Spare Capacity Ignored'!$F31+'LRMC - Spare Capacity Ignored'!$G31),'LRMC - Spare Capacity Ignored'!$I31,0))</f>
        <v/>
      </c>
      <c r="DB32" s="177"/>
    </row>
    <row r="33" spans="3:106" x14ac:dyDescent="0.25">
      <c r="C33" s="183">
        <f>Inputs!C53</f>
        <v>16</v>
      </c>
      <c r="D33" s="120" t="str">
        <f>IF(Inputs!D53="",".",Inputs!D53)</f>
        <v>.</v>
      </c>
      <c r="E33" s="182"/>
      <c r="F33" s="180" t="str">
        <f>IF($D33=".","",IF(F$12&gt;('LRMC - Spare Capacity Ignored'!$F32+'LRMC - Spare Capacity Ignored'!$G32),'LRMC - Spare Capacity Ignored'!$I32,0))</f>
        <v/>
      </c>
      <c r="G33" s="180" t="str">
        <f>IF($D33=".","",IF(G$12&gt;('LRMC - Spare Capacity Ignored'!$F32+'LRMC - Spare Capacity Ignored'!$G32),'LRMC - Spare Capacity Ignored'!$I32,0))</f>
        <v/>
      </c>
      <c r="H33" s="180" t="str">
        <f>IF($D33=".","",IF(H$12&gt;('LRMC - Spare Capacity Ignored'!$F32+'LRMC - Spare Capacity Ignored'!$G32),'LRMC - Spare Capacity Ignored'!$I32,0))</f>
        <v/>
      </c>
      <c r="I33" s="180" t="str">
        <f>IF($D33=".","",IF(I$12&gt;('LRMC - Spare Capacity Ignored'!$F32+'LRMC - Spare Capacity Ignored'!$G32),'LRMC - Spare Capacity Ignored'!$I32,0))</f>
        <v/>
      </c>
      <c r="J33" s="180" t="str">
        <f>IF($D33=".","",IF(J$12&gt;('LRMC - Spare Capacity Ignored'!$F32+'LRMC - Spare Capacity Ignored'!$G32),'LRMC - Spare Capacity Ignored'!$I32,0))</f>
        <v/>
      </c>
      <c r="K33" s="180" t="str">
        <f>IF($D33=".","",IF(K$12&gt;('LRMC - Spare Capacity Ignored'!$F32+'LRMC - Spare Capacity Ignored'!$G32),'LRMC - Spare Capacity Ignored'!$I32,0))</f>
        <v/>
      </c>
      <c r="L33" s="180" t="str">
        <f>IF($D33=".","",IF(L$12&gt;('LRMC - Spare Capacity Ignored'!$F32+'LRMC - Spare Capacity Ignored'!$G32),'LRMC - Spare Capacity Ignored'!$I32,0))</f>
        <v/>
      </c>
      <c r="M33" s="180" t="str">
        <f>IF($D33=".","",IF(M$12&gt;('LRMC - Spare Capacity Ignored'!$F32+'LRMC - Spare Capacity Ignored'!$G32),'LRMC - Spare Capacity Ignored'!$I32,0))</f>
        <v/>
      </c>
      <c r="N33" s="180" t="str">
        <f>IF($D33=".","",IF(N$12&gt;('LRMC - Spare Capacity Ignored'!$F32+'LRMC - Spare Capacity Ignored'!$G32),'LRMC - Spare Capacity Ignored'!$I32,0))</f>
        <v/>
      </c>
      <c r="O33" s="180" t="str">
        <f>IF($D33=".","",IF(O$12&gt;('LRMC - Spare Capacity Ignored'!$F32+'LRMC - Spare Capacity Ignored'!$G32),'LRMC - Spare Capacity Ignored'!$I32,0))</f>
        <v/>
      </c>
      <c r="P33" s="180" t="str">
        <f>IF($D33=".","",IF(P$12&gt;('LRMC - Spare Capacity Ignored'!$F32+'LRMC - Spare Capacity Ignored'!$G32),'LRMC - Spare Capacity Ignored'!$I32,0))</f>
        <v/>
      </c>
      <c r="Q33" s="180" t="str">
        <f>IF($D33=".","",IF(Q$12&gt;('LRMC - Spare Capacity Ignored'!$F32+'LRMC - Spare Capacity Ignored'!$G32),'LRMC - Spare Capacity Ignored'!$I32,0))</f>
        <v/>
      </c>
      <c r="R33" s="180" t="str">
        <f>IF($D33=".","",IF(R$12&gt;('LRMC - Spare Capacity Ignored'!$F32+'LRMC - Spare Capacity Ignored'!$G32),'LRMC - Spare Capacity Ignored'!$I32,0))</f>
        <v/>
      </c>
      <c r="S33" s="180" t="str">
        <f>IF($D33=".","",IF(S$12&gt;('LRMC - Spare Capacity Ignored'!$F32+'LRMC - Spare Capacity Ignored'!$G32),'LRMC - Spare Capacity Ignored'!$I32,0))</f>
        <v/>
      </c>
      <c r="T33" s="180" t="str">
        <f>IF($D33=".","",IF(T$12&gt;('LRMC - Spare Capacity Ignored'!$F32+'LRMC - Spare Capacity Ignored'!$G32),'LRMC - Spare Capacity Ignored'!$I32,0))</f>
        <v/>
      </c>
      <c r="U33" s="180" t="str">
        <f>IF($D33=".","",IF(U$12&gt;('LRMC - Spare Capacity Ignored'!$F32+'LRMC - Spare Capacity Ignored'!$G32),'LRMC - Spare Capacity Ignored'!$I32,0))</f>
        <v/>
      </c>
      <c r="V33" s="180" t="str">
        <f>IF($D33=".","",IF(V$12&gt;('LRMC - Spare Capacity Ignored'!$F32+'LRMC - Spare Capacity Ignored'!$G32),'LRMC - Spare Capacity Ignored'!$I32,0))</f>
        <v/>
      </c>
      <c r="W33" s="180" t="str">
        <f>IF($D33=".","",IF(W$12&gt;('LRMC - Spare Capacity Ignored'!$F32+'LRMC - Spare Capacity Ignored'!$G32),'LRMC - Spare Capacity Ignored'!$I32,0))</f>
        <v/>
      </c>
      <c r="X33" s="180" t="str">
        <f>IF($D33=".","",IF(X$12&gt;('LRMC - Spare Capacity Ignored'!$F32+'LRMC - Spare Capacity Ignored'!$G32),'LRMC - Spare Capacity Ignored'!$I32,0))</f>
        <v/>
      </c>
      <c r="Y33" s="180" t="str">
        <f>IF($D33=".","",IF(Y$12&gt;('LRMC - Spare Capacity Ignored'!$F32+'LRMC - Spare Capacity Ignored'!$G32),'LRMC - Spare Capacity Ignored'!$I32,0))</f>
        <v/>
      </c>
      <c r="Z33" s="180" t="str">
        <f>IF($D33=".","",IF(Z$12&gt;('LRMC - Spare Capacity Ignored'!$F32+'LRMC - Spare Capacity Ignored'!$G32),'LRMC - Spare Capacity Ignored'!$I32,0))</f>
        <v/>
      </c>
      <c r="AA33" s="180" t="str">
        <f>IF($D33=".","",IF(AA$12&gt;('LRMC - Spare Capacity Ignored'!$F32+'LRMC - Spare Capacity Ignored'!$G32),'LRMC - Spare Capacity Ignored'!$I32,0))</f>
        <v/>
      </c>
      <c r="AB33" s="180" t="str">
        <f>IF($D33=".","",IF(AB$12&gt;('LRMC - Spare Capacity Ignored'!$F32+'LRMC - Spare Capacity Ignored'!$G32),'LRMC - Spare Capacity Ignored'!$I32,0))</f>
        <v/>
      </c>
      <c r="AC33" s="180" t="str">
        <f>IF($D33=".","",IF(AC$12&gt;('LRMC - Spare Capacity Ignored'!$F32+'LRMC - Spare Capacity Ignored'!$G32),'LRMC - Spare Capacity Ignored'!$I32,0))</f>
        <v/>
      </c>
      <c r="AD33" s="180" t="str">
        <f>IF($D33=".","",IF(AD$12&gt;('LRMC - Spare Capacity Ignored'!$F32+'LRMC - Spare Capacity Ignored'!$G32),'LRMC - Spare Capacity Ignored'!$I32,0))</f>
        <v/>
      </c>
      <c r="AE33" s="180" t="str">
        <f>IF($D33=".","",IF(AE$12&gt;('LRMC - Spare Capacity Ignored'!$F32+'LRMC - Spare Capacity Ignored'!$G32),'LRMC - Spare Capacity Ignored'!$I32,0))</f>
        <v/>
      </c>
      <c r="AF33" s="180" t="str">
        <f>IF($D33=".","",IF(AF$12&gt;('LRMC - Spare Capacity Ignored'!$F32+'LRMC - Spare Capacity Ignored'!$G32),'LRMC - Spare Capacity Ignored'!$I32,0))</f>
        <v/>
      </c>
      <c r="AG33" s="180" t="str">
        <f>IF($D33=".","",IF(AG$12&gt;('LRMC - Spare Capacity Ignored'!$F32+'LRMC - Spare Capacity Ignored'!$G32),'LRMC - Spare Capacity Ignored'!$I32,0))</f>
        <v/>
      </c>
      <c r="AH33" s="180" t="str">
        <f>IF($D33=".","",IF(AH$12&gt;('LRMC - Spare Capacity Ignored'!$F32+'LRMC - Spare Capacity Ignored'!$G32),'LRMC - Spare Capacity Ignored'!$I32,0))</f>
        <v/>
      </c>
      <c r="AI33" s="180" t="str">
        <f>IF($D33=".","",IF(AI$12&gt;('LRMC - Spare Capacity Ignored'!$F32+'LRMC - Spare Capacity Ignored'!$G32),'LRMC - Spare Capacity Ignored'!$I32,0))</f>
        <v/>
      </c>
      <c r="AJ33" s="180" t="str">
        <f>IF($D33=".","",IF(AJ$12&gt;('LRMC - Spare Capacity Ignored'!$F32+'LRMC - Spare Capacity Ignored'!$G32),'LRMC - Spare Capacity Ignored'!$I32,0))</f>
        <v/>
      </c>
      <c r="AK33" s="180" t="str">
        <f>IF($D33=".","",IF(AK$12&gt;('LRMC - Spare Capacity Ignored'!$F32+'LRMC - Spare Capacity Ignored'!$G32),'LRMC - Spare Capacity Ignored'!$I32,0))</f>
        <v/>
      </c>
      <c r="AL33" s="180" t="str">
        <f>IF($D33=".","",IF(AL$12&gt;('LRMC - Spare Capacity Ignored'!$F32+'LRMC - Spare Capacity Ignored'!$G32),'LRMC - Spare Capacity Ignored'!$I32,0))</f>
        <v/>
      </c>
      <c r="AM33" s="180" t="str">
        <f>IF($D33=".","",IF(AM$12&gt;('LRMC - Spare Capacity Ignored'!$F32+'LRMC - Spare Capacity Ignored'!$G32),'LRMC - Spare Capacity Ignored'!$I32,0))</f>
        <v/>
      </c>
      <c r="AN33" s="180" t="str">
        <f>IF($D33=".","",IF(AN$12&gt;('LRMC - Spare Capacity Ignored'!$F32+'LRMC - Spare Capacity Ignored'!$G32),'LRMC - Spare Capacity Ignored'!$I32,0))</f>
        <v/>
      </c>
      <c r="AO33" s="180" t="str">
        <f>IF($D33=".","",IF(AO$12&gt;('LRMC - Spare Capacity Ignored'!$F32+'LRMC - Spare Capacity Ignored'!$G32),'LRMC - Spare Capacity Ignored'!$I32,0))</f>
        <v/>
      </c>
      <c r="AP33" s="180" t="str">
        <f>IF($D33=".","",IF(AP$12&gt;('LRMC - Spare Capacity Ignored'!$F32+'LRMC - Spare Capacity Ignored'!$G32),'LRMC - Spare Capacity Ignored'!$I32,0))</f>
        <v/>
      </c>
      <c r="AQ33" s="180" t="str">
        <f>IF($D33=".","",IF(AQ$12&gt;('LRMC - Spare Capacity Ignored'!$F32+'LRMC - Spare Capacity Ignored'!$G32),'LRMC - Spare Capacity Ignored'!$I32,0))</f>
        <v/>
      </c>
      <c r="AR33" s="180" t="str">
        <f>IF($D33=".","",IF(AR$12&gt;('LRMC - Spare Capacity Ignored'!$F32+'LRMC - Spare Capacity Ignored'!$G32),'LRMC - Spare Capacity Ignored'!$I32,0))</f>
        <v/>
      </c>
      <c r="AS33" s="180" t="str">
        <f>IF($D33=".","",IF(AS$12&gt;('LRMC - Spare Capacity Ignored'!$F32+'LRMC - Spare Capacity Ignored'!$G32),'LRMC - Spare Capacity Ignored'!$I32,0))</f>
        <v/>
      </c>
      <c r="AT33" s="180" t="str">
        <f>IF($D33=".","",IF(AT$12&gt;('LRMC - Spare Capacity Ignored'!$F32+'LRMC - Spare Capacity Ignored'!$G32),'LRMC - Spare Capacity Ignored'!$I32,0))</f>
        <v/>
      </c>
      <c r="AU33" s="180" t="str">
        <f>IF($D33=".","",IF(AU$12&gt;('LRMC - Spare Capacity Ignored'!$F32+'LRMC - Spare Capacity Ignored'!$G32),'LRMC - Spare Capacity Ignored'!$I32,0))</f>
        <v/>
      </c>
      <c r="AV33" s="180" t="str">
        <f>IF($D33=".","",IF(AV$12&gt;('LRMC - Spare Capacity Ignored'!$F32+'LRMC - Spare Capacity Ignored'!$G32),'LRMC - Spare Capacity Ignored'!$I32,0))</f>
        <v/>
      </c>
      <c r="AW33" s="180" t="str">
        <f>IF($D33=".","",IF(AW$12&gt;('LRMC - Spare Capacity Ignored'!$F32+'LRMC - Spare Capacity Ignored'!$G32),'LRMC - Spare Capacity Ignored'!$I32,0))</f>
        <v/>
      </c>
      <c r="AX33" s="180" t="str">
        <f>IF($D33=".","",IF(AX$12&gt;('LRMC - Spare Capacity Ignored'!$F32+'LRMC - Spare Capacity Ignored'!$G32),'LRMC - Spare Capacity Ignored'!$I32,0))</f>
        <v/>
      </c>
      <c r="AY33" s="180" t="str">
        <f>IF($D33=".","",IF(AY$12&gt;('LRMC - Spare Capacity Ignored'!$F32+'LRMC - Spare Capacity Ignored'!$G32),'LRMC - Spare Capacity Ignored'!$I32,0))</f>
        <v/>
      </c>
      <c r="AZ33" s="180" t="str">
        <f>IF($D33=".","",IF(AZ$12&gt;('LRMC - Spare Capacity Ignored'!$F32+'LRMC - Spare Capacity Ignored'!$G32),'LRMC - Spare Capacity Ignored'!$I32,0))</f>
        <v/>
      </c>
      <c r="BA33" s="180" t="str">
        <f>IF($D33=".","",IF(BA$12&gt;('LRMC - Spare Capacity Ignored'!$F32+'LRMC - Spare Capacity Ignored'!$G32),'LRMC - Spare Capacity Ignored'!$I32,0))</f>
        <v/>
      </c>
      <c r="BB33" s="180" t="str">
        <f>IF($D33=".","",IF(BB$12&gt;('LRMC - Spare Capacity Ignored'!$F32+'LRMC - Spare Capacity Ignored'!$G32),'LRMC - Spare Capacity Ignored'!$I32,0))</f>
        <v/>
      </c>
      <c r="BC33" s="180" t="str">
        <f>IF($D33=".","",IF(BC$12&gt;('LRMC - Spare Capacity Ignored'!$F32+'LRMC - Spare Capacity Ignored'!$G32),'LRMC - Spare Capacity Ignored'!$I32,0))</f>
        <v/>
      </c>
      <c r="BD33" s="180" t="str">
        <f>IF($D33=".","",IF(BD$12&gt;('LRMC - Spare Capacity Ignored'!$F32+'LRMC - Spare Capacity Ignored'!$G32),'LRMC - Spare Capacity Ignored'!$I32,0))</f>
        <v/>
      </c>
      <c r="BE33" s="180" t="str">
        <f>IF($D33=".","",IF(BE$12&gt;('LRMC - Spare Capacity Ignored'!$F32+'LRMC - Spare Capacity Ignored'!$G32),'LRMC - Spare Capacity Ignored'!$I32,0))</f>
        <v/>
      </c>
      <c r="BF33" s="180" t="str">
        <f>IF($D33=".","",IF(BF$12&gt;('LRMC - Spare Capacity Ignored'!$F32+'LRMC - Spare Capacity Ignored'!$G32),'LRMC - Spare Capacity Ignored'!$I32,0))</f>
        <v/>
      </c>
      <c r="BG33" s="180" t="str">
        <f>IF($D33=".","",IF(BG$12&gt;('LRMC - Spare Capacity Ignored'!$F32+'LRMC - Spare Capacity Ignored'!$G32),'LRMC - Spare Capacity Ignored'!$I32,0))</f>
        <v/>
      </c>
      <c r="BH33" s="180" t="str">
        <f>IF($D33=".","",IF(BH$12&gt;('LRMC - Spare Capacity Ignored'!$F32+'LRMC - Spare Capacity Ignored'!$G32),'LRMC - Spare Capacity Ignored'!$I32,0))</f>
        <v/>
      </c>
      <c r="BI33" s="180" t="str">
        <f>IF($D33=".","",IF(BI$12&gt;('LRMC - Spare Capacity Ignored'!$F32+'LRMC - Spare Capacity Ignored'!$G32),'LRMC - Spare Capacity Ignored'!$I32,0))</f>
        <v/>
      </c>
      <c r="BJ33" s="180" t="str">
        <f>IF($D33=".","",IF(BJ$12&gt;('LRMC - Spare Capacity Ignored'!$F32+'LRMC - Spare Capacity Ignored'!$G32),'LRMC - Spare Capacity Ignored'!$I32,0))</f>
        <v/>
      </c>
      <c r="BK33" s="180" t="str">
        <f>IF($D33=".","",IF(BK$12&gt;('LRMC - Spare Capacity Ignored'!$F32+'LRMC - Spare Capacity Ignored'!$G32),'LRMC - Spare Capacity Ignored'!$I32,0))</f>
        <v/>
      </c>
      <c r="BL33" s="180" t="str">
        <f>IF($D33=".","",IF(BL$12&gt;('LRMC - Spare Capacity Ignored'!$F32+'LRMC - Spare Capacity Ignored'!$G32),'LRMC - Spare Capacity Ignored'!$I32,0))</f>
        <v/>
      </c>
      <c r="BM33" s="180" t="str">
        <f>IF($D33=".","",IF(BM$12&gt;('LRMC - Spare Capacity Ignored'!$F32+'LRMC - Spare Capacity Ignored'!$G32),'LRMC - Spare Capacity Ignored'!$I32,0))</f>
        <v/>
      </c>
      <c r="BN33" s="180" t="str">
        <f>IF($D33=".","",IF(BN$12&gt;('LRMC - Spare Capacity Ignored'!$F32+'LRMC - Spare Capacity Ignored'!$G32),'LRMC - Spare Capacity Ignored'!$I32,0))</f>
        <v/>
      </c>
      <c r="BO33" s="180" t="str">
        <f>IF($D33=".","",IF(BO$12&gt;('LRMC - Spare Capacity Ignored'!$F32+'LRMC - Spare Capacity Ignored'!$G32),'LRMC - Spare Capacity Ignored'!$I32,0))</f>
        <v/>
      </c>
      <c r="BP33" s="180" t="str">
        <f>IF($D33=".","",IF(BP$12&gt;('LRMC - Spare Capacity Ignored'!$F32+'LRMC - Spare Capacity Ignored'!$G32),'LRMC - Spare Capacity Ignored'!$I32,0))</f>
        <v/>
      </c>
      <c r="BQ33" s="180" t="str">
        <f>IF($D33=".","",IF(BQ$12&gt;('LRMC - Spare Capacity Ignored'!$F32+'LRMC - Spare Capacity Ignored'!$G32),'LRMC - Spare Capacity Ignored'!$I32,0))</f>
        <v/>
      </c>
      <c r="BR33" s="180" t="str">
        <f>IF($D33=".","",IF(BR$12&gt;('LRMC - Spare Capacity Ignored'!$F32+'LRMC - Spare Capacity Ignored'!$G32),'LRMC - Spare Capacity Ignored'!$I32,0))</f>
        <v/>
      </c>
      <c r="BS33" s="180" t="str">
        <f>IF($D33=".","",IF(BS$12&gt;('LRMC - Spare Capacity Ignored'!$F32+'LRMC - Spare Capacity Ignored'!$G32),'LRMC - Spare Capacity Ignored'!$I32,0))</f>
        <v/>
      </c>
      <c r="BT33" s="180" t="str">
        <f>IF($D33=".","",IF(BT$12&gt;('LRMC - Spare Capacity Ignored'!$F32+'LRMC - Spare Capacity Ignored'!$G32),'LRMC - Spare Capacity Ignored'!$I32,0))</f>
        <v/>
      </c>
      <c r="BU33" s="180" t="str">
        <f>IF($D33=".","",IF(BU$12&gt;('LRMC - Spare Capacity Ignored'!$F32+'LRMC - Spare Capacity Ignored'!$G32),'LRMC - Spare Capacity Ignored'!$I32,0))</f>
        <v/>
      </c>
      <c r="BV33" s="180" t="str">
        <f>IF($D33=".","",IF(BV$12&gt;('LRMC - Spare Capacity Ignored'!$F32+'LRMC - Spare Capacity Ignored'!$G32),'LRMC - Spare Capacity Ignored'!$I32,0))</f>
        <v/>
      </c>
      <c r="BW33" s="180" t="str">
        <f>IF($D33=".","",IF(BW$12&gt;('LRMC - Spare Capacity Ignored'!$F32+'LRMC - Spare Capacity Ignored'!$G32),'LRMC - Spare Capacity Ignored'!$I32,0))</f>
        <v/>
      </c>
      <c r="BX33" s="180" t="str">
        <f>IF($D33=".","",IF(BX$12&gt;('LRMC - Spare Capacity Ignored'!$F32+'LRMC - Spare Capacity Ignored'!$G32),'LRMC - Spare Capacity Ignored'!$I32,0))</f>
        <v/>
      </c>
      <c r="BY33" s="180" t="str">
        <f>IF($D33=".","",IF(BY$12&gt;('LRMC - Spare Capacity Ignored'!$F32+'LRMC - Spare Capacity Ignored'!$G32),'LRMC - Spare Capacity Ignored'!$I32,0))</f>
        <v/>
      </c>
      <c r="BZ33" s="180" t="str">
        <f>IF($D33=".","",IF(BZ$12&gt;('LRMC - Spare Capacity Ignored'!$F32+'LRMC - Spare Capacity Ignored'!$G32),'LRMC - Spare Capacity Ignored'!$I32,0))</f>
        <v/>
      </c>
      <c r="CA33" s="180" t="str">
        <f>IF($D33=".","",IF(CA$12&gt;('LRMC - Spare Capacity Ignored'!$F32+'LRMC - Spare Capacity Ignored'!$G32),'LRMC - Spare Capacity Ignored'!$I32,0))</f>
        <v/>
      </c>
      <c r="CB33" s="180" t="str">
        <f>IF($D33=".","",IF(CB$12&gt;('LRMC - Spare Capacity Ignored'!$F32+'LRMC - Spare Capacity Ignored'!$G32),'LRMC - Spare Capacity Ignored'!$I32,0))</f>
        <v/>
      </c>
      <c r="CC33" s="180" t="str">
        <f>IF($D33=".","",IF(CC$12&gt;('LRMC - Spare Capacity Ignored'!$F32+'LRMC - Spare Capacity Ignored'!$G32),'LRMC - Spare Capacity Ignored'!$I32,0))</f>
        <v/>
      </c>
      <c r="CD33" s="180" t="str">
        <f>IF($D33=".","",IF(CD$12&gt;('LRMC - Spare Capacity Ignored'!$F32+'LRMC - Spare Capacity Ignored'!$G32),'LRMC - Spare Capacity Ignored'!$I32,0))</f>
        <v/>
      </c>
      <c r="CE33" s="180" t="str">
        <f>IF($D33=".","",IF(CE$12&gt;('LRMC - Spare Capacity Ignored'!$F32+'LRMC - Spare Capacity Ignored'!$G32),'LRMC - Spare Capacity Ignored'!$I32,0))</f>
        <v/>
      </c>
      <c r="CF33" s="180" t="str">
        <f>IF($D33=".","",IF(CF$12&gt;('LRMC - Spare Capacity Ignored'!$F32+'LRMC - Spare Capacity Ignored'!$G32),'LRMC - Spare Capacity Ignored'!$I32,0))</f>
        <v/>
      </c>
      <c r="CG33" s="180" t="str">
        <f>IF($D33=".","",IF(CG$12&gt;('LRMC - Spare Capacity Ignored'!$F32+'LRMC - Spare Capacity Ignored'!$G32),'LRMC - Spare Capacity Ignored'!$I32,0))</f>
        <v/>
      </c>
      <c r="CH33" s="180" t="str">
        <f>IF($D33=".","",IF(CH$12&gt;('LRMC - Spare Capacity Ignored'!$F32+'LRMC - Spare Capacity Ignored'!$G32),'LRMC - Spare Capacity Ignored'!$I32,0))</f>
        <v/>
      </c>
      <c r="CI33" s="180" t="str">
        <f>IF($D33=".","",IF(CI$12&gt;('LRMC - Spare Capacity Ignored'!$F32+'LRMC - Spare Capacity Ignored'!$G32),'LRMC - Spare Capacity Ignored'!$I32,0))</f>
        <v/>
      </c>
      <c r="CJ33" s="180" t="str">
        <f>IF($D33=".","",IF(CJ$12&gt;('LRMC - Spare Capacity Ignored'!$F32+'LRMC - Spare Capacity Ignored'!$G32),'LRMC - Spare Capacity Ignored'!$I32,0))</f>
        <v/>
      </c>
      <c r="CK33" s="180" t="str">
        <f>IF($D33=".","",IF(CK$12&gt;('LRMC - Spare Capacity Ignored'!$F32+'LRMC - Spare Capacity Ignored'!$G32),'LRMC - Spare Capacity Ignored'!$I32,0))</f>
        <v/>
      </c>
      <c r="CL33" s="180" t="str">
        <f>IF($D33=".","",IF(CL$12&gt;('LRMC - Spare Capacity Ignored'!$F32+'LRMC - Spare Capacity Ignored'!$G32),'LRMC - Spare Capacity Ignored'!$I32,0))</f>
        <v/>
      </c>
      <c r="CM33" s="180" t="str">
        <f>IF($D33=".","",IF(CM$12&gt;('LRMC - Spare Capacity Ignored'!$F32+'LRMC - Spare Capacity Ignored'!$G32),'LRMC - Spare Capacity Ignored'!$I32,0))</f>
        <v/>
      </c>
      <c r="CN33" s="180" t="str">
        <f>IF($D33=".","",IF(CN$12&gt;('LRMC - Spare Capacity Ignored'!$F32+'LRMC - Spare Capacity Ignored'!$G32),'LRMC - Spare Capacity Ignored'!$I32,0))</f>
        <v/>
      </c>
      <c r="CO33" s="180" t="str">
        <f>IF($D33=".","",IF(CO$12&gt;('LRMC - Spare Capacity Ignored'!$F32+'LRMC - Spare Capacity Ignored'!$G32),'LRMC - Spare Capacity Ignored'!$I32,0))</f>
        <v/>
      </c>
      <c r="CP33" s="180" t="str">
        <f>IF($D33=".","",IF(CP$12&gt;('LRMC - Spare Capacity Ignored'!$F32+'LRMC - Spare Capacity Ignored'!$G32),'LRMC - Spare Capacity Ignored'!$I32,0))</f>
        <v/>
      </c>
      <c r="CQ33" s="180" t="str">
        <f>IF($D33=".","",IF(CQ$12&gt;('LRMC - Spare Capacity Ignored'!$F32+'LRMC - Spare Capacity Ignored'!$G32),'LRMC - Spare Capacity Ignored'!$I32,0))</f>
        <v/>
      </c>
      <c r="CR33" s="180" t="str">
        <f>IF($D33=".","",IF(CR$12&gt;('LRMC - Spare Capacity Ignored'!$F32+'LRMC - Spare Capacity Ignored'!$G32),'LRMC - Spare Capacity Ignored'!$I32,0))</f>
        <v/>
      </c>
      <c r="CS33" s="180" t="str">
        <f>IF($D33=".","",IF(CS$12&gt;('LRMC - Spare Capacity Ignored'!$F32+'LRMC - Spare Capacity Ignored'!$G32),'LRMC - Spare Capacity Ignored'!$I32,0))</f>
        <v/>
      </c>
      <c r="CT33" s="180" t="str">
        <f>IF($D33=".","",IF(CT$12&gt;('LRMC - Spare Capacity Ignored'!$F32+'LRMC - Spare Capacity Ignored'!$G32),'LRMC - Spare Capacity Ignored'!$I32,0))</f>
        <v/>
      </c>
      <c r="CU33" s="180" t="str">
        <f>IF($D33=".","",IF(CU$12&gt;('LRMC - Spare Capacity Ignored'!$F32+'LRMC - Spare Capacity Ignored'!$G32),'LRMC - Spare Capacity Ignored'!$I32,0))</f>
        <v/>
      </c>
      <c r="CV33" s="180" t="str">
        <f>IF($D33=".","",IF(CV$12&gt;('LRMC - Spare Capacity Ignored'!$F32+'LRMC - Spare Capacity Ignored'!$G32),'LRMC - Spare Capacity Ignored'!$I32,0))</f>
        <v/>
      </c>
      <c r="CW33" s="180" t="str">
        <f>IF($D33=".","",IF(CW$12&gt;('LRMC - Spare Capacity Ignored'!$F32+'LRMC - Spare Capacity Ignored'!$G32),'LRMC - Spare Capacity Ignored'!$I32,0))</f>
        <v/>
      </c>
      <c r="CX33" s="180" t="str">
        <f>IF($D33=".","",IF(CX$12&gt;('LRMC - Spare Capacity Ignored'!$F32+'LRMC - Spare Capacity Ignored'!$G32),'LRMC - Spare Capacity Ignored'!$I32,0))</f>
        <v/>
      </c>
      <c r="CY33" s="180" t="str">
        <f>IF($D33=".","",IF(CY$12&gt;('LRMC - Spare Capacity Ignored'!$F32+'LRMC - Spare Capacity Ignored'!$G32),'LRMC - Spare Capacity Ignored'!$I32,0))</f>
        <v/>
      </c>
      <c r="CZ33" s="180" t="str">
        <f>IF($D33=".","",IF(CZ$12&gt;('LRMC - Spare Capacity Ignored'!$F32+'LRMC - Spare Capacity Ignored'!$G32),'LRMC - Spare Capacity Ignored'!$I32,0))</f>
        <v/>
      </c>
      <c r="DA33" s="180" t="str">
        <f>IF($D33=".","",IF(DA$12&gt;('LRMC - Spare Capacity Ignored'!$F32+'LRMC - Spare Capacity Ignored'!$G32),'LRMC - Spare Capacity Ignored'!$I32,0))</f>
        <v/>
      </c>
      <c r="DB33" s="177"/>
    </row>
    <row r="34" spans="3:106" x14ac:dyDescent="0.25">
      <c r="C34" s="183">
        <f>Inputs!C54</f>
        <v>17</v>
      </c>
      <c r="D34" s="120" t="str">
        <f>IF(Inputs!D54="",".",Inputs!D54)</f>
        <v>.</v>
      </c>
      <c r="E34" s="182"/>
      <c r="F34" s="180" t="str">
        <f>IF($D34=".","",IF(F$12&gt;('LRMC - Spare Capacity Ignored'!$F33+'LRMC - Spare Capacity Ignored'!$G33),'LRMC - Spare Capacity Ignored'!$I33,0))</f>
        <v/>
      </c>
      <c r="G34" s="180" t="str">
        <f>IF($D34=".","",IF(G$12&gt;('LRMC - Spare Capacity Ignored'!$F33+'LRMC - Spare Capacity Ignored'!$G33),'LRMC - Spare Capacity Ignored'!$I33,0))</f>
        <v/>
      </c>
      <c r="H34" s="180" t="str">
        <f>IF($D34=".","",IF(H$12&gt;('LRMC - Spare Capacity Ignored'!$F33+'LRMC - Spare Capacity Ignored'!$G33),'LRMC - Spare Capacity Ignored'!$I33,0))</f>
        <v/>
      </c>
      <c r="I34" s="180" t="str">
        <f>IF($D34=".","",IF(I$12&gt;('LRMC - Spare Capacity Ignored'!$F33+'LRMC - Spare Capacity Ignored'!$G33),'LRMC - Spare Capacity Ignored'!$I33,0))</f>
        <v/>
      </c>
      <c r="J34" s="180" t="str">
        <f>IF($D34=".","",IF(J$12&gt;('LRMC - Spare Capacity Ignored'!$F33+'LRMC - Spare Capacity Ignored'!$G33),'LRMC - Spare Capacity Ignored'!$I33,0))</f>
        <v/>
      </c>
      <c r="K34" s="180" t="str">
        <f>IF($D34=".","",IF(K$12&gt;('LRMC - Spare Capacity Ignored'!$F33+'LRMC - Spare Capacity Ignored'!$G33),'LRMC - Spare Capacity Ignored'!$I33,0))</f>
        <v/>
      </c>
      <c r="L34" s="180" t="str">
        <f>IF($D34=".","",IF(L$12&gt;('LRMC - Spare Capacity Ignored'!$F33+'LRMC - Spare Capacity Ignored'!$G33),'LRMC - Spare Capacity Ignored'!$I33,0))</f>
        <v/>
      </c>
      <c r="M34" s="180" t="str">
        <f>IF($D34=".","",IF(M$12&gt;('LRMC - Spare Capacity Ignored'!$F33+'LRMC - Spare Capacity Ignored'!$G33),'LRMC - Spare Capacity Ignored'!$I33,0))</f>
        <v/>
      </c>
      <c r="N34" s="180" t="str">
        <f>IF($D34=".","",IF(N$12&gt;('LRMC - Spare Capacity Ignored'!$F33+'LRMC - Spare Capacity Ignored'!$G33),'LRMC - Spare Capacity Ignored'!$I33,0))</f>
        <v/>
      </c>
      <c r="O34" s="180" t="str">
        <f>IF($D34=".","",IF(O$12&gt;('LRMC - Spare Capacity Ignored'!$F33+'LRMC - Spare Capacity Ignored'!$G33),'LRMC - Spare Capacity Ignored'!$I33,0))</f>
        <v/>
      </c>
      <c r="P34" s="180" t="str">
        <f>IF($D34=".","",IF(P$12&gt;('LRMC - Spare Capacity Ignored'!$F33+'LRMC - Spare Capacity Ignored'!$G33),'LRMC - Spare Capacity Ignored'!$I33,0))</f>
        <v/>
      </c>
      <c r="Q34" s="180" t="str">
        <f>IF($D34=".","",IF(Q$12&gt;('LRMC - Spare Capacity Ignored'!$F33+'LRMC - Spare Capacity Ignored'!$G33),'LRMC - Spare Capacity Ignored'!$I33,0))</f>
        <v/>
      </c>
      <c r="R34" s="180" t="str">
        <f>IF($D34=".","",IF(R$12&gt;('LRMC - Spare Capacity Ignored'!$F33+'LRMC - Spare Capacity Ignored'!$G33),'LRMC - Spare Capacity Ignored'!$I33,0))</f>
        <v/>
      </c>
      <c r="S34" s="180" t="str">
        <f>IF($D34=".","",IF(S$12&gt;('LRMC - Spare Capacity Ignored'!$F33+'LRMC - Spare Capacity Ignored'!$G33),'LRMC - Spare Capacity Ignored'!$I33,0))</f>
        <v/>
      </c>
      <c r="T34" s="180" t="str">
        <f>IF($D34=".","",IF(T$12&gt;('LRMC - Spare Capacity Ignored'!$F33+'LRMC - Spare Capacity Ignored'!$G33),'LRMC - Spare Capacity Ignored'!$I33,0))</f>
        <v/>
      </c>
      <c r="U34" s="180" t="str">
        <f>IF($D34=".","",IF(U$12&gt;('LRMC - Spare Capacity Ignored'!$F33+'LRMC - Spare Capacity Ignored'!$G33),'LRMC - Spare Capacity Ignored'!$I33,0))</f>
        <v/>
      </c>
      <c r="V34" s="180" t="str">
        <f>IF($D34=".","",IF(V$12&gt;('LRMC - Spare Capacity Ignored'!$F33+'LRMC - Spare Capacity Ignored'!$G33),'LRMC - Spare Capacity Ignored'!$I33,0))</f>
        <v/>
      </c>
      <c r="W34" s="180" t="str">
        <f>IF($D34=".","",IF(W$12&gt;('LRMC - Spare Capacity Ignored'!$F33+'LRMC - Spare Capacity Ignored'!$G33),'LRMC - Spare Capacity Ignored'!$I33,0))</f>
        <v/>
      </c>
      <c r="X34" s="180" t="str">
        <f>IF($D34=".","",IF(X$12&gt;('LRMC - Spare Capacity Ignored'!$F33+'LRMC - Spare Capacity Ignored'!$G33),'LRMC - Spare Capacity Ignored'!$I33,0))</f>
        <v/>
      </c>
      <c r="Y34" s="180" t="str">
        <f>IF($D34=".","",IF(Y$12&gt;('LRMC - Spare Capacity Ignored'!$F33+'LRMC - Spare Capacity Ignored'!$G33),'LRMC - Spare Capacity Ignored'!$I33,0))</f>
        <v/>
      </c>
      <c r="Z34" s="180" t="str">
        <f>IF($D34=".","",IF(Z$12&gt;('LRMC - Spare Capacity Ignored'!$F33+'LRMC - Spare Capacity Ignored'!$G33),'LRMC - Spare Capacity Ignored'!$I33,0))</f>
        <v/>
      </c>
      <c r="AA34" s="180" t="str">
        <f>IF($D34=".","",IF(AA$12&gt;('LRMC - Spare Capacity Ignored'!$F33+'LRMC - Spare Capacity Ignored'!$G33),'LRMC - Spare Capacity Ignored'!$I33,0))</f>
        <v/>
      </c>
      <c r="AB34" s="180" t="str">
        <f>IF($D34=".","",IF(AB$12&gt;('LRMC - Spare Capacity Ignored'!$F33+'LRMC - Spare Capacity Ignored'!$G33),'LRMC - Spare Capacity Ignored'!$I33,0))</f>
        <v/>
      </c>
      <c r="AC34" s="180" t="str">
        <f>IF($D34=".","",IF(AC$12&gt;('LRMC - Spare Capacity Ignored'!$F33+'LRMC - Spare Capacity Ignored'!$G33),'LRMC - Spare Capacity Ignored'!$I33,0))</f>
        <v/>
      </c>
      <c r="AD34" s="180" t="str">
        <f>IF($D34=".","",IF(AD$12&gt;('LRMC - Spare Capacity Ignored'!$F33+'LRMC - Spare Capacity Ignored'!$G33),'LRMC - Spare Capacity Ignored'!$I33,0))</f>
        <v/>
      </c>
      <c r="AE34" s="180" t="str">
        <f>IF($D34=".","",IF(AE$12&gt;('LRMC - Spare Capacity Ignored'!$F33+'LRMC - Spare Capacity Ignored'!$G33),'LRMC - Spare Capacity Ignored'!$I33,0))</f>
        <v/>
      </c>
      <c r="AF34" s="180" t="str">
        <f>IF($D34=".","",IF(AF$12&gt;('LRMC - Spare Capacity Ignored'!$F33+'LRMC - Spare Capacity Ignored'!$G33),'LRMC - Spare Capacity Ignored'!$I33,0))</f>
        <v/>
      </c>
      <c r="AG34" s="180" t="str">
        <f>IF($D34=".","",IF(AG$12&gt;('LRMC - Spare Capacity Ignored'!$F33+'LRMC - Spare Capacity Ignored'!$G33),'LRMC - Spare Capacity Ignored'!$I33,0))</f>
        <v/>
      </c>
      <c r="AH34" s="180" t="str">
        <f>IF($D34=".","",IF(AH$12&gt;('LRMC - Spare Capacity Ignored'!$F33+'LRMC - Spare Capacity Ignored'!$G33),'LRMC - Spare Capacity Ignored'!$I33,0))</f>
        <v/>
      </c>
      <c r="AI34" s="180" t="str">
        <f>IF($D34=".","",IF(AI$12&gt;('LRMC - Spare Capacity Ignored'!$F33+'LRMC - Spare Capacity Ignored'!$G33),'LRMC - Spare Capacity Ignored'!$I33,0))</f>
        <v/>
      </c>
      <c r="AJ34" s="180" t="str">
        <f>IF($D34=".","",IF(AJ$12&gt;('LRMC - Spare Capacity Ignored'!$F33+'LRMC - Spare Capacity Ignored'!$G33),'LRMC - Spare Capacity Ignored'!$I33,0))</f>
        <v/>
      </c>
      <c r="AK34" s="180" t="str">
        <f>IF($D34=".","",IF(AK$12&gt;('LRMC - Spare Capacity Ignored'!$F33+'LRMC - Spare Capacity Ignored'!$G33),'LRMC - Spare Capacity Ignored'!$I33,0))</f>
        <v/>
      </c>
      <c r="AL34" s="180" t="str">
        <f>IF($D34=".","",IF(AL$12&gt;('LRMC - Spare Capacity Ignored'!$F33+'LRMC - Spare Capacity Ignored'!$G33),'LRMC - Spare Capacity Ignored'!$I33,0))</f>
        <v/>
      </c>
      <c r="AM34" s="180" t="str">
        <f>IF($D34=".","",IF(AM$12&gt;('LRMC - Spare Capacity Ignored'!$F33+'LRMC - Spare Capacity Ignored'!$G33),'LRMC - Spare Capacity Ignored'!$I33,0))</f>
        <v/>
      </c>
      <c r="AN34" s="180" t="str">
        <f>IF($D34=".","",IF(AN$12&gt;('LRMC - Spare Capacity Ignored'!$F33+'LRMC - Spare Capacity Ignored'!$G33),'LRMC - Spare Capacity Ignored'!$I33,0))</f>
        <v/>
      </c>
      <c r="AO34" s="180" t="str">
        <f>IF($D34=".","",IF(AO$12&gt;('LRMC - Spare Capacity Ignored'!$F33+'LRMC - Spare Capacity Ignored'!$G33),'LRMC - Spare Capacity Ignored'!$I33,0))</f>
        <v/>
      </c>
      <c r="AP34" s="180" t="str">
        <f>IF($D34=".","",IF(AP$12&gt;('LRMC - Spare Capacity Ignored'!$F33+'LRMC - Spare Capacity Ignored'!$G33),'LRMC - Spare Capacity Ignored'!$I33,0))</f>
        <v/>
      </c>
      <c r="AQ34" s="180" t="str">
        <f>IF($D34=".","",IF(AQ$12&gt;('LRMC - Spare Capacity Ignored'!$F33+'LRMC - Spare Capacity Ignored'!$G33),'LRMC - Spare Capacity Ignored'!$I33,0))</f>
        <v/>
      </c>
      <c r="AR34" s="180" t="str">
        <f>IF($D34=".","",IF(AR$12&gt;('LRMC - Spare Capacity Ignored'!$F33+'LRMC - Spare Capacity Ignored'!$G33),'LRMC - Spare Capacity Ignored'!$I33,0))</f>
        <v/>
      </c>
      <c r="AS34" s="180" t="str">
        <f>IF($D34=".","",IF(AS$12&gt;('LRMC - Spare Capacity Ignored'!$F33+'LRMC - Spare Capacity Ignored'!$G33),'LRMC - Spare Capacity Ignored'!$I33,0))</f>
        <v/>
      </c>
      <c r="AT34" s="180" t="str">
        <f>IF($D34=".","",IF(AT$12&gt;('LRMC - Spare Capacity Ignored'!$F33+'LRMC - Spare Capacity Ignored'!$G33),'LRMC - Spare Capacity Ignored'!$I33,0))</f>
        <v/>
      </c>
      <c r="AU34" s="180" t="str">
        <f>IF($D34=".","",IF(AU$12&gt;('LRMC - Spare Capacity Ignored'!$F33+'LRMC - Spare Capacity Ignored'!$G33),'LRMC - Spare Capacity Ignored'!$I33,0))</f>
        <v/>
      </c>
      <c r="AV34" s="180" t="str">
        <f>IF($D34=".","",IF(AV$12&gt;('LRMC - Spare Capacity Ignored'!$F33+'LRMC - Spare Capacity Ignored'!$G33),'LRMC - Spare Capacity Ignored'!$I33,0))</f>
        <v/>
      </c>
      <c r="AW34" s="180" t="str">
        <f>IF($D34=".","",IF(AW$12&gt;('LRMC - Spare Capacity Ignored'!$F33+'LRMC - Spare Capacity Ignored'!$G33),'LRMC - Spare Capacity Ignored'!$I33,0))</f>
        <v/>
      </c>
      <c r="AX34" s="180" t="str">
        <f>IF($D34=".","",IF(AX$12&gt;('LRMC - Spare Capacity Ignored'!$F33+'LRMC - Spare Capacity Ignored'!$G33),'LRMC - Spare Capacity Ignored'!$I33,0))</f>
        <v/>
      </c>
      <c r="AY34" s="180" t="str">
        <f>IF($D34=".","",IF(AY$12&gt;('LRMC - Spare Capacity Ignored'!$F33+'LRMC - Spare Capacity Ignored'!$G33),'LRMC - Spare Capacity Ignored'!$I33,0))</f>
        <v/>
      </c>
      <c r="AZ34" s="180" t="str">
        <f>IF($D34=".","",IF(AZ$12&gt;('LRMC - Spare Capacity Ignored'!$F33+'LRMC - Spare Capacity Ignored'!$G33),'LRMC - Spare Capacity Ignored'!$I33,0))</f>
        <v/>
      </c>
      <c r="BA34" s="180" t="str">
        <f>IF($D34=".","",IF(BA$12&gt;('LRMC - Spare Capacity Ignored'!$F33+'LRMC - Spare Capacity Ignored'!$G33),'LRMC - Spare Capacity Ignored'!$I33,0))</f>
        <v/>
      </c>
      <c r="BB34" s="180" t="str">
        <f>IF($D34=".","",IF(BB$12&gt;('LRMC - Spare Capacity Ignored'!$F33+'LRMC - Spare Capacity Ignored'!$G33),'LRMC - Spare Capacity Ignored'!$I33,0))</f>
        <v/>
      </c>
      <c r="BC34" s="180" t="str">
        <f>IF($D34=".","",IF(BC$12&gt;('LRMC - Spare Capacity Ignored'!$F33+'LRMC - Spare Capacity Ignored'!$G33),'LRMC - Spare Capacity Ignored'!$I33,0))</f>
        <v/>
      </c>
      <c r="BD34" s="180" t="str">
        <f>IF($D34=".","",IF(BD$12&gt;('LRMC - Spare Capacity Ignored'!$F33+'LRMC - Spare Capacity Ignored'!$G33),'LRMC - Spare Capacity Ignored'!$I33,0))</f>
        <v/>
      </c>
      <c r="BE34" s="180" t="str">
        <f>IF($D34=".","",IF(BE$12&gt;('LRMC - Spare Capacity Ignored'!$F33+'LRMC - Spare Capacity Ignored'!$G33),'LRMC - Spare Capacity Ignored'!$I33,0))</f>
        <v/>
      </c>
      <c r="BF34" s="180" t="str">
        <f>IF($D34=".","",IF(BF$12&gt;('LRMC - Spare Capacity Ignored'!$F33+'LRMC - Spare Capacity Ignored'!$G33),'LRMC - Spare Capacity Ignored'!$I33,0))</f>
        <v/>
      </c>
      <c r="BG34" s="180" t="str">
        <f>IF($D34=".","",IF(BG$12&gt;('LRMC - Spare Capacity Ignored'!$F33+'LRMC - Spare Capacity Ignored'!$G33),'LRMC - Spare Capacity Ignored'!$I33,0))</f>
        <v/>
      </c>
      <c r="BH34" s="180" t="str">
        <f>IF($D34=".","",IF(BH$12&gt;('LRMC - Spare Capacity Ignored'!$F33+'LRMC - Spare Capacity Ignored'!$G33),'LRMC - Spare Capacity Ignored'!$I33,0))</f>
        <v/>
      </c>
      <c r="BI34" s="180" t="str">
        <f>IF($D34=".","",IF(BI$12&gt;('LRMC - Spare Capacity Ignored'!$F33+'LRMC - Spare Capacity Ignored'!$G33),'LRMC - Spare Capacity Ignored'!$I33,0))</f>
        <v/>
      </c>
      <c r="BJ34" s="180" t="str">
        <f>IF($D34=".","",IF(BJ$12&gt;('LRMC - Spare Capacity Ignored'!$F33+'LRMC - Spare Capacity Ignored'!$G33),'LRMC - Spare Capacity Ignored'!$I33,0))</f>
        <v/>
      </c>
      <c r="BK34" s="180" t="str">
        <f>IF($D34=".","",IF(BK$12&gt;('LRMC - Spare Capacity Ignored'!$F33+'LRMC - Spare Capacity Ignored'!$G33),'LRMC - Spare Capacity Ignored'!$I33,0))</f>
        <v/>
      </c>
      <c r="BL34" s="180" t="str">
        <f>IF($D34=".","",IF(BL$12&gt;('LRMC - Spare Capacity Ignored'!$F33+'LRMC - Spare Capacity Ignored'!$G33),'LRMC - Spare Capacity Ignored'!$I33,0))</f>
        <v/>
      </c>
      <c r="BM34" s="180" t="str">
        <f>IF($D34=".","",IF(BM$12&gt;('LRMC - Spare Capacity Ignored'!$F33+'LRMC - Spare Capacity Ignored'!$G33),'LRMC - Spare Capacity Ignored'!$I33,0))</f>
        <v/>
      </c>
      <c r="BN34" s="180" t="str">
        <f>IF($D34=".","",IF(BN$12&gt;('LRMC - Spare Capacity Ignored'!$F33+'LRMC - Spare Capacity Ignored'!$G33),'LRMC - Spare Capacity Ignored'!$I33,0))</f>
        <v/>
      </c>
      <c r="BO34" s="180" t="str">
        <f>IF($D34=".","",IF(BO$12&gt;('LRMC - Spare Capacity Ignored'!$F33+'LRMC - Spare Capacity Ignored'!$G33),'LRMC - Spare Capacity Ignored'!$I33,0))</f>
        <v/>
      </c>
      <c r="BP34" s="180" t="str">
        <f>IF($D34=".","",IF(BP$12&gt;('LRMC - Spare Capacity Ignored'!$F33+'LRMC - Spare Capacity Ignored'!$G33),'LRMC - Spare Capacity Ignored'!$I33,0))</f>
        <v/>
      </c>
      <c r="BQ34" s="180" t="str">
        <f>IF($D34=".","",IF(BQ$12&gt;('LRMC - Spare Capacity Ignored'!$F33+'LRMC - Spare Capacity Ignored'!$G33),'LRMC - Spare Capacity Ignored'!$I33,0))</f>
        <v/>
      </c>
      <c r="BR34" s="180" t="str">
        <f>IF($D34=".","",IF(BR$12&gt;('LRMC - Spare Capacity Ignored'!$F33+'LRMC - Spare Capacity Ignored'!$G33),'LRMC - Spare Capacity Ignored'!$I33,0))</f>
        <v/>
      </c>
      <c r="BS34" s="180" t="str">
        <f>IF($D34=".","",IF(BS$12&gt;('LRMC - Spare Capacity Ignored'!$F33+'LRMC - Spare Capacity Ignored'!$G33),'LRMC - Spare Capacity Ignored'!$I33,0))</f>
        <v/>
      </c>
      <c r="BT34" s="180" t="str">
        <f>IF($D34=".","",IF(BT$12&gt;('LRMC - Spare Capacity Ignored'!$F33+'LRMC - Spare Capacity Ignored'!$G33),'LRMC - Spare Capacity Ignored'!$I33,0))</f>
        <v/>
      </c>
      <c r="BU34" s="180" t="str">
        <f>IF($D34=".","",IF(BU$12&gt;('LRMC - Spare Capacity Ignored'!$F33+'LRMC - Spare Capacity Ignored'!$G33),'LRMC - Spare Capacity Ignored'!$I33,0))</f>
        <v/>
      </c>
      <c r="BV34" s="180" t="str">
        <f>IF($D34=".","",IF(BV$12&gt;('LRMC - Spare Capacity Ignored'!$F33+'LRMC - Spare Capacity Ignored'!$G33),'LRMC - Spare Capacity Ignored'!$I33,0))</f>
        <v/>
      </c>
      <c r="BW34" s="180" t="str">
        <f>IF($D34=".","",IF(BW$12&gt;('LRMC - Spare Capacity Ignored'!$F33+'LRMC - Spare Capacity Ignored'!$G33),'LRMC - Spare Capacity Ignored'!$I33,0))</f>
        <v/>
      </c>
      <c r="BX34" s="180" t="str">
        <f>IF($D34=".","",IF(BX$12&gt;('LRMC - Spare Capacity Ignored'!$F33+'LRMC - Spare Capacity Ignored'!$G33),'LRMC - Spare Capacity Ignored'!$I33,0))</f>
        <v/>
      </c>
      <c r="BY34" s="180" t="str">
        <f>IF($D34=".","",IF(BY$12&gt;('LRMC - Spare Capacity Ignored'!$F33+'LRMC - Spare Capacity Ignored'!$G33),'LRMC - Spare Capacity Ignored'!$I33,0))</f>
        <v/>
      </c>
      <c r="BZ34" s="180" t="str">
        <f>IF($D34=".","",IF(BZ$12&gt;('LRMC - Spare Capacity Ignored'!$F33+'LRMC - Spare Capacity Ignored'!$G33),'LRMC - Spare Capacity Ignored'!$I33,0))</f>
        <v/>
      </c>
      <c r="CA34" s="180" t="str">
        <f>IF($D34=".","",IF(CA$12&gt;('LRMC - Spare Capacity Ignored'!$F33+'LRMC - Spare Capacity Ignored'!$G33),'LRMC - Spare Capacity Ignored'!$I33,0))</f>
        <v/>
      </c>
      <c r="CB34" s="180" t="str">
        <f>IF($D34=".","",IF(CB$12&gt;('LRMC - Spare Capacity Ignored'!$F33+'LRMC - Spare Capacity Ignored'!$G33),'LRMC - Spare Capacity Ignored'!$I33,0))</f>
        <v/>
      </c>
      <c r="CC34" s="180" t="str">
        <f>IF($D34=".","",IF(CC$12&gt;('LRMC - Spare Capacity Ignored'!$F33+'LRMC - Spare Capacity Ignored'!$G33),'LRMC - Spare Capacity Ignored'!$I33,0))</f>
        <v/>
      </c>
      <c r="CD34" s="180" t="str">
        <f>IF($D34=".","",IF(CD$12&gt;('LRMC - Spare Capacity Ignored'!$F33+'LRMC - Spare Capacity Ignored'!$G33),'LRMC - Spare Capacity Ignored'!$I33,0))</f>
        <v/>
      </c>
      <c r="CE34" s="180" t="str">
        <f>IF($D34=".","",IF(CE$12&gt;('LRMC - Spare Capacity Ignored'!$F33+'LRMC - Spare Capacity Ignored'!$G33),'LRMC - Spare Capacity Ignored'!$I33,0))</f>
        <v/>
      </c>
      <c r="CF34" s="180" t="str">
        <f>IF($D34=".","",IF(CF$12&gt;('LRMC - Spare Capacity Ignored'!$F33+'LRMC - Spare Capacity Ignored'!$G33),'LRMC - Spare Capacity Ignored'!$I33,0))</f>
        <v/>
      </c>
      <c r="CG34" s="180" t="str">
        <f>IF($D34=".","",IF(CG$12&gt;('LRMC - Spare Capacity Ignored'!$F33+'LRMC - Spare Capacity Ignored'!$G33),'LRMC - Spare Capacity Ignored'!$I33,0))</f>
        <v/>
      </c>
      <c r="CH34" s="180" t="str">
        <f>IF($D34=".","",IF(CH$12&gt;('LRMC - Spare Capacity Ignored'!$F33+'LRMC - Spare Capacity Ignored'!$G33),'LRMC - Spare Capacity Ignored'!$I33,0))</f>
        <v/>
      </c>
      <c r="CI34" s="180" t="str">
        <f>IF($D34=".","",IF(CI$12&gt;('LRMC - Spare Capacity Ignored'!$F33+'LRMC - Spare Capacity Ignored'!$G33),'LRMC - Spare Capacity Ignored'!$I33,0))</f>
        <v/>
      </c>
      <c r="CJ34" s="180" t="str">
        <f>IF($D34=".","",IF(CJ$12&gt;('LRMC - Spare Capacity Ignored'!$F33+'LRMC - Spare Capacity Ignored'!$G33),'LRMC - Spare Capacity Ignored'!$I33,0))</f>
        <v/>
      </c>
      <c r="CK34" s="180" t="str">
        <f>IF($D34=".","",IF(CK$12&gt;('LRMC - Spare Capacity Ignored'!$F33+'LRMC - Spare Capacity Ignored'!$G33),'LRMC - Spare Capacity Ignored'!$I33,0))</f>
        <v/>
      </c>
      <c r="CL34" s="180" t="str">
        <f>IF($D34=".","",IF(CL$12&gt;('LRMC - Spare Capacity Ignored'!$F33+'LRMC - Spare Capacity Ignored'!$G33),'LRMC - Spare Capacity Ignored'!$I33,0))</f>
        <v/>
      </c>
      <c r="CM34" s="180" t="str">
        <f>IF($D34=".","",IF(CM$12&gt;('LRMC - Spare Capacity Ignored'!$F33+'LRMC - Spare Capacity Ignored'!$G33),'LRMC - Spare Capacity Ignored'!$I33,0))</f>
        <v/>
      </c>
      <c r="CN34" s="180" t="str">
        <f>IF($D34=".","",IF(CN$12&gt;('LRMC - Spare Capacity Ignored'!$F33+'LRMC - Spare Capacity Ignored'!$G33),'LRMC - Spare Capacity Ignored'!$I33,0))</f>
        <v/>
      </c>
      <c r="CO34" s="180" t="str">
        <f>IF($D34=".","",IF(CO$12&gt;('LRMC - Spare Capacity Ignored'!$F33+'LRMC - Spare Capacity Ignored'!$G33),'LRMC - Spare Capacity Ignored'!$I33,0))</f>
        <v/>
      </c>
      <c r="CP34" s="180" t="str">
        <f>IF($D34=".","",IF(CP$12&gt;('LRMC - Spare Capacity Ignored'!$F33+'LRMC - Spare Capacity Ignored'!$G33),'LRMC - Spare Capacity Ignored'!$I33,0))</f>
        <v/>
      </c>
      <c r="CQ34" s="180" t="str">
        <f>IF($D34=".","",IF(CQ$12&gt;('LRMC - Spare Capacity Ignored'!$F33+'LRMC - Spare Capacity Ignored'!$G33),'LRMC - Spare Capacity Ignored'!$I33,0))</f>
        <v/>
      </c>
      <c r="CR34" s="180" t="str">
        <f>IF($D34=".","",IF(CR$12&gt;('LRMC - Spare Capacity Ignored'!$F33+'LRMC - Spare Capacity Ignored'!$G33),'LRMC - Spare Capacity Ignored'!$I33,0))</f>
        <v/>
      </c>
      <c r="CS34" s="180" t="str">
        <f>IF($D34=".","",IF(CS$12&gt;('LRMC - Spare Capacity Ignored'!$F33+'LRMC - Spare Capacity Ignored'!$G33),'LRMC - Spare Capacity Ignored'!$I33,0))</f>
        <v/>
      </c>
      <c r="CT34" s="180" t="str">
        <f>IF($D34=".","",IF(CT$12&gt;('LRMC - Spare Capacity Ignored'!$F33+'LRMC - Spare Capacity Ignored'!$G33),'LRMC - Spare Capacity Ignored'!$I33,0))</f>
        <v/>
      </c>
      <c r="CU34" s="180" t="str">
        <f>IF($D34=".","",IF(CU$12&gt;('LRMC - Spare Capacity Ignored'!$F33+'LRMC - Spare Capacity Ignored'!$G33),'LRMC - Spare Capacity Ignored'!$I33,0))</f>
        <v/>
      </c>
      <c r="CV34" s="180" t="str">
        <f>IF($D34=".","",IF(CV$12&gt;('LRMC - Spare Capacity Ignored'!$F33+'LRMC - Spare Capacity Ignored'!$G33),'LRMC - Spare Capacity Ignored'!$I33,0))</f>
        <v/>
      </c>
      <c r="CW34" s="180" t="str">
        <f>IF($D34=".","",IF(CW$12&gt;('LRMC - Spare Capacity Ignored'!$F33+'LRMC - Spare Capacity Ignored'!$G33),'LRMC - Spare Capacity Ignored'!$I33,0))</f>
        <v/>
      </c>
      <c r="CX34" s="180" t="str">
        <f>IF($D34=".","",IF(CX$12&gt;('LRMC - Spare Capacity Ignored'!$F33+'LRMC - Spare Capacity Ignored'!$G33),'LRMC - Spare Capacity Ignored'!$I33,0))</f>
        <v/>
      </c>
      <c r="CY34" s="180" t="str">
        <f>IF($D34=".","",IF(CY$12&gt;('LRMC - Spare Capacity Ignored'!$F33+'LRMC - Spare Capacity Ignored'!$G33),'LRMC - Spare Capacity Ignored'!$I33,0))</f>
        <v/>
      </c>
      <c r="CZ34" s="180" t="str">
        <f>IF($D34=".","",IF(CZ$12&gt;('LRMC - Spare Capacity Ignored'!$F33+'LRMC - Spare Capacity Ignored'!$G33),'LRMC - Spare Capacity Ignored'!$I33,0))</f>
        <v/>
      </c>
      <c r="DA34" s="180" t="str">
        <f>IF($D34=".","",IF(DA$12&gt;('LRMC - Spare Capacity Ignored'!$F33+'LRMC - Spare Capacity Ignored'!$G33),'LRMC - Spare Capacity Ignored'!$I33,0))</f>
        <v/>
      </c>
      <c r="DB34" s="177"/>
    </row>
    <row r="35" spans="3:106" x14ac:dyDescent="0.25">
      <c r="C35" s="183">
        <f>Inputs!C55</f>
        <v>18</v>
      </c>
      <c r="D35" s="120" t="str">
        <f>IF(Inputs!D55="",".",Inputs!D55)</f>
        <v>.</v>
      </c>
      <c r="E35" s="182"/>
      <c r="F35" s="180" t="str">
        <f>IF($D35=".","",IF(F$12&gt;('LRMC - Spare Capacity Ignored'!$F34+'LRMC - Spare Capacity Ignored'!$G34),'LRMC - Spare Capacity Ignored'!$I34,0))</f>
        <v/>
      </c>
      <c r="G35" s="180" t="str">
        <f>IF($D35=".","",IF(G$12&gt;('LRMC - Spare Capacity Ignored'!$F34+'LRMC - Spare Capacity Ignored'!$G34),'LRMC - Spare Capacity Ignored'!$I34,0))</f>
        <v/>
      </c>
      <c r="H35" s="180" t="str">
        <f>IF($D35=".","",IF(H$12&gt;('LRMC - Spare Capacity Ignored'!$F34+'LRMC - Spare Capacity Ignored'!$G34),'LRMC - Spare Capacity Ignored'!$I34,0))</f>
        <v/>
      </c>
      <c r="I35" s="180" t="str">
        <f>IF($D35=".","",IF(I$12&gt;('LRMC - Spare Capacity Ignored'!$F34+'LRMC - Spare Capacity Ignored'!$G34),'LRMC - Spare Capacity Ignored'!$I34,0))</f>
        <v/>
      </c>
      <c r="J35" s="180" t="str">
        <f>IF($D35=".","",IF(J$12&gt;('LRMC - Spare Capacity Ignored'!$F34+'LRMC - Spare Capacity Ignored'!$G34),'LRMC - Spare Capacity Ignored'!$I34,0))</f>
        <v/>
      </c>
      <c r="K35" s="180" t="str">
        <f>IF($D35=".","",IF(K$12&gt;('LRMC - Spare Capacity Ignored'!$F34+'LRMC - Spare Capacity Ignored'!$G34),'LRMC - Spare Capacity Ignored'!$I34,0))</f>
        <v/>
      </c>
      <c r="L35" s="180" t="str">
        <f>IF($D35=".","",IF(L$12&gt;('LRMC - Spare Capacity Ignored'!$F34+'LRMC - Spare Capacity Ignored'!$G34),'LRMC - Spare Capacity Ignored'!$I34,0))</f>
        <v/>
      </c>
      <c r="M35" s="180" t="str">
        <f>IF($D35=".","",IF(M$12&gt;('LRMC - Spare Capacity Ignored'!$F34+'LRMC - Spare Capacity Ignored'!$G34),'LRMC - Spare Capacity Ignored'!$I34,0))</f>
        <v/>
      </c>
      <c r="N35" s="180" t="str">
        <f>IF($D35=".","",IF(N$12&gt;('LRMC - Spare Capacity Ignored'!$F34+'LRMC - Spare Capacity Ignored'!$G34),'LRMC - Spare Capacity Ignored'!$I34,0))</f>
        <v/>
      </c>
      <c r="O35" s="180" t="str">
        <f>IF($D35=".","",IF(O$12&gt;('LRMC - Spare Capacity Ignored'!$F34+'LRMC - Spare Capacity Ignored'!$G34),'LRMC - Spare Capacity Ignored'!$I34,0))</f>
        <v/>
      </c>
      <c r="P35" s="180" t="str">
        <f>IF($D35=".","",IF(P$12&gt;('LRMC - Spare Capacity Ignored'!$F34+'LRMC - Spare Capacity Ignored'!$G34),'LRMC - Spare Capacity Ignored'!$I34,0))</f>
        <v/>
      </c>
      <c r="Q35" s="180" t="str">
        <f>IF($D35=".","",IF(Q$12&gt;('LRMC - Spare Capacity Ignored'!$F34+'LRMC - Spare Capacity Ignored'!$G34),'LRMC - Spare Capacity Ignored'!$I34,0))</f>
        <v/>
      </c>
      <c r="R35" s="180" t="str">
        <f>IF($D35=".","",IF(R$12&gt;('LRMC - Spare Capacity Ignored'!$F34+'LRMC - Spare Capacity Ignored'!$G34),'LRMC - Spare Capacity Ignored'!$I34,0))</f>
        <v/>
      </c>
      <c r="S35" s="180" t="str">
        <f>IF($D35=".","",IF(S$12&gt;('LRMC - Spare Capacity Ignored'!$F34+'LRMC - Spare Capacity Ignored'!$G34),'LRMC - Spare Capacity Ignored'!$I34,0))</f>
        <v/>
      </c>
      <c r="T35" s="180" t="str">
        <f>IF($D35=".","",IF(T$12&gt;('LRMC - Spare Capacity Ignored'!$F34+'LRMC - Spare Capacity Ignored'!$G34),'LRMC - Spare Capacity Ignored'!$I34,0))</f>
        <v/>
      </c>
      <c r="U35" s="180" t="str">
        <f>IF($D35=".","",IF(U$12&gt;('LRMC - Spare Capacity Ignored'!$F34+'LRMC - Spare Capacity Ignored'!$G34),'LRMC - Spare Capacity Ignored'!$I34,0))</f>
        <v/>
      </c>
      <c r="V35" s="180" t="str">
        <f>IF($D35=".","",IF(V$12&gt;('LRMC - Spare Capacity Ignored'!$F34+'LRMC - Spare Capacity Ignored'!$G34),'LRMC - Spare Capacity Ignored'!$I34,0))</f>
        <v/>
      </c>
      <c r="W35" s="180" t="str">
        <f>IF($D35=".","",IF(W$12&gt;('LRMC - Spare Capacity Ignored'!$F34+'LRMC - Spare Capacity Ignored'!$G34),'LRMC - Spare Capacity Ignored'!$I34,0))</f>
        <v/>
      </c>
      <c r="X35" s="180" t="str">
        <f>IF($D35=".","",IF(X$12&gt;('LRMC - Spare Capacity Ignored'!$F34+'LRMC - Spare Capacity Ignored'!$G34),'LRMC - Spare Capacity Ignored'!$I34,0))</f>
        <v/>
      </c>
      <c r="Y35" s="180" t="str">
        <f>IF($D35=".","",IF(Y$12&gt;('LRMC - Spare Capacity Ignored'!$F34+'LRMC - Spare Capacity Ignored'!$G34),'LRMC - Spare Capacity Ignored'!$I34,0))</f>
        <v/>
      </c>
      <c r="Z35" s="180" t="str">
        <f>IF($D35=".","",IF(Z$12&gt;('LRMC - Spare Capacity Ignored'!$F34+'LRMC - Spare Capacity Ignored'!$G34),'LRMC - Spare Capacity Ignored'!$I34,0))</f>
        <v/>
      </c>
      <c r="AA35" s="180" t="str">
        <f>IF($D35=".","",IF(AA$12&gt;('LRMC - Spare Capacity Ignored'!$F34+'LRMC - Spare Capacity Ignored'!$G34),'LRMC - Spare Capacity Ignored'!$I34,0))</f>
        <v/>
      </c>
      <c r="AB35" s="180" t="str">
        <f>IF($D35=".","",IF(AB$12&gt;('LRMC - Spare Capacity Ignored'!$F34+'LRMC - Spare Capacity Ignored'!$G34),'LRMC - Spare Capacity Ignored'!$I34,0))</f>
        <v/>
      </c>
      <c r="AC35" s="180" t="str">
        <f>IF($D35=".","",IF(AC$12&gt;('LRMC - Spare Capacity Ignored'!$F34+'LRMC - Spare Capacity Ignored'!$G34),'LRMC - Spare Capacity Ignored'!$I34,0))</f>
        <v/>
      </c>
      <c r="AD35" s="180" t="str">
        <f>IF($D35=".","",IF(AD$12&gt;('LRMC - Spare Capacity Ignored'!$F34+'LRMC - Spare Capacity Ignored'!$G34),'LRMC - Spare Capacity Ignored'!$I34,0))</f>
        <v/>
      </c>
      <c r="AE35" s="180" t="str">
        <f>IF($D35=".","",IF(AE$12&gt;('LRMC - Spare Capacity Ignored'!$F34+'LRMC - Spare Capacity Ignored'!$G34),'LRMC - Spare Capacity Ignored'!$I34,0))</f>
        <v/>
      </c>
      <c r="AF35" s="180" t="str">
        <f>IF($D35=".","",IF(AF$12&gt;('LRMC - Spare Capacity Ignored'!$F34+'LRMC - Spare Capacity Ignored'!$G34),'LRMC - Spare Capacity Ignored'!$I34,0))</f>
        <v/>
      </c>
      <c r="AG35" s="180" t="str">
        <f>IF($D35=".","",IF(AG$12&gt;('LRMC - Spare Capacity Ignored'!$F34+'LRMC - Spare Capacity Ignored'!$G34),'LRMC - Spare Capacity Ignored'!$I34,0))</f>
        <v/>
      </c>
      <c r="AH35" s="180" t="str">
        <f>IF($D35=".","",IF(AH$12&gt;('LRMC - Spare Capacity Ignored'!$F34+'LRMC - Spare Capacity Ignored'!$G34),'LRMC - Spare Capacity Ignored'!$I34,0))</f>
        <v/>
      </c>
      <c r="AI35" s="180" t="str">
        <f>IF($D35=".","",IF(AI$12&gt;('LRMC - Spare Capacity Ignored'!$F34+'LRMC - Spare Capacity Ignored'!$G34),'LRMC - Spare Capacity Ignored'!$I34,0))</f>
        <v/>
      </c>
      <c r="AJ35" s="180" t="str">
        <f>IF($D35=".","",IF(AJ$12&gt;('LRMC - Spare Capacity Ignored'!$F34+'LRMC - Spare Capacity Ignored'!$G34),'LRMC - Spare Capacity Ignored'!$I34,0))</f>
        <v/>
      </c>
      <c r="AK35" s="180" t="str">
        <f>IF($D35=".","",IF(AK$12&gt;('LRMC - Spare Capacity Ignored'!$F34+'LRMC - Spare Capacity Ignored'!$G34),'LRMC - Spare Capacity Ignored'!$I34,0))</f>
        <v/>
      </c>
      <c r="AL35" s="180" t="str">
        <f>IF($D35=".","",IF(AL$12&gt;('LRMC - Spare Capacity Ignored'!$F34+'LRMC - Spare Capacity Ignored'!$G34),'LRMC - Spare Capacity Ignored'!$I34,0))</f>
        <v/>
      </c>
      <c r="AM35" s="180" t="str">
        <f>IF($D35=".","",IF(AM$12&gt;('LRMC - Spare Capacity Ignored'!$F34+'LRMC - Spare Capacity Ignored'!$G34),'LRMC - Spare Capacity Ignored'!$I34,0))</f>
        <v/>
      </c>
      <c r="AN35" s="180" t="str">
        <f>IF($D35=".","",IF(AN$12&gt;('LRMC - Spare Capacity Ignored'!$F34+'LRMC - Spare Capacity Ignored'!$G34),'LRMC - Spare Capacity Ignored'!$I34,0))</f>
        <v/>
      </c>
      <c r="AO35" s="180" t="str">
        <f>IF($D35=".","",IF(AO$12&gt;('LRMC - Spare Capacity Ignored'!$F34+'LRMC - Spare Capacity Ignored'!$G34),'LRMC - Spare Capacity Ignored'!$I34,0))</f>
        <v/>
      </c>
      <c r="AP35" s="180" t="str">
        <f>IF($D35=".","",IF(AP$12&gt;('LRMC - Spare Capacity Ignored'!$F34+'LRMC - Spare Capacity Ignored'!$G34),'LRMC - Spare Capacity Ignored'!$I34,0))</f>
        <v/>
      </c>
      <c r="AQ35" s="180" t="str">
        <f>IF($D35=".","",IF(AQ$12&gt;('LRMC - Spare Capacity Ignored'!$F34+'LRMC - Spare Capacity Ignored'!$G34),'LRMC - Spare Capacity Ignored'!$I34,0))</f>
        <v/>
      </c>
      <c r="AR35" s="180" t="str">
        <f>IF($D35=".","",IF(AR$12&gt;('LRMC - Spare Capacity Ignored'!$F34+'LRMC - Spare Capacity Ignored'!$G34),'LRMC - Spare Capacity Ignored'!$I34,0))</f>
        <v/>
      </c>
      <c r="AS35" s="180" t="str">
        <f>IF($D35=".","",IF(AS$12&gt;('LRMC - Spare Capacity Ignored'!$F34+'LRMC - Spare Capacity Ignored'!$G34),'LRMC - Spare Capacity Ignored'!$I34,0))</f>
        <v/>
      </c>
      <c r="AT35" s="180" t="str">
        <f>IF($D35=".","",IF(AT$12&gt;('LRMC - Spare Capacity Ignored'!$F34+'LRMC - Spare Capacity Ignored'!$G34),'LRMC - Spare Capacity Ignored'!$I34,0))</f>
        <v/>
      </c>
      <c r="AU35" s="180" t="str">
        <f>IF($D35=".","",IF(AU$12&gt;('LRMC - Spare Capacity Ignored'!$F34+'LRMC - Spare Capacity Ignored'!$G34),'LRMC - Spare Capacity Ignored'!$I34,0))</f>
        <v/>
      </c>
      <c r="AV35" s="180" t="str">
        <f>IF($D35=".","",IF(AV$12&gt;('LRMC - Spare Capacity Ignored'!$F34+'LRMC - Spare Capacity Ignored'!$G34),'LRMC - Spare Capacity Ignored'!$I34,0))</f>
        <v/>
      </c>
      <c r="AW35" s="180" t="str">
        <f>IF($D35=".","",IF(AW$12&gt;('LRMC - Spare Capacity Ignored'!$F34+'LRMC - Spare Capacity Ignored'!$G34),'LRMC - Spare Capacity Ignored'!$I34,0))</f>
        <v/>
      </c>
      <c r="AX35" s="180" t="str">
        <f>IF($D35=".","",IF(AX$12&gt;('LRMC - Spare Capacity Ignored'!$F34+'LRMC - Spare Capacity Ignored'!$G34),'LRMC - Spare Capacity Ignored'!$I34,0))</f>
        <v/>
      </c>
      <c r="AY35" s="180" t="str">
        <f>IF($D35=".","",IF(AY$12&gt;('LRMC - Spare Capacity Ignored'!$F34+'LRMC - Spare Capacity Ignored'!$G34),'LRMC - Spare Capacity Ignored'!$I34,0))</f>
        <v/>
      </c>
      <c r="AZ35" s="180" t="str">
        <f>IF($D35=".","",IF(AZ$12&gt;('LRMC - Spare Capacity Ignored'!$F34+'LRMC - Spare Capacity Ignored'!$G34),'LRMC - Spare Capacity Ignored'!$I34,0))</f>
        <v/>
      </c>
      <c r="BA35" s="180" t="str">
        <f>IF($D35=".","",IF(BA$12&gt;('LRMC - Spare Capacity Ignored'!$F34+'LRMC - Spare Capacity Ignored'!$G34),'LRMC - Spare Capacity Ignored'!$I34,0))</f>
        <v/>
      </c>
      <c r="BB35" s="180" t="str">
        <f>IF($D35=".","",IF(BB$12&gt;('LRMC - Spare Capacity Ignored'!$F34+'LRMC - Spare Capacity Ignored'!$G34),'LRMC - Spare Capacity Ignored'!$I34,0))</f>
        <v/>
      </c>
      <c r="BC35" s="180" t="str">
        <f>IF($D35=".","",IF(BC$12&gt;('LRMC - Spare Capacity Ignored'!$F34+'LRMC - Spare Capacity Ignored'!$G34),'LRMC - Spare Capacity Ignored'!$I34,0))</f>
        <v/>
      </c>
      <c r="BD35" s="180" t="str">
        <f>IF($D35=".","",IF(BD$12&gt;('LRMC - Spare Capacity Ignored'!$F34+'LRMC - Spare Capacity Ignored'!$G34),'LRMC - Spare Capacity Ignored'!$I34,0))</f>
        <v/>
      </c>
      <c r="BE35" s="180" t="str">
        <f>IF($D35=".","",IF(BE$12&gt;('LRMC - Spare Capacity Ignored'!$F34+'LRMC - Spare Capacity Ignored'!$G34),'LRMC - Spare Capacity Ignored'!$I34,0))</f>
        <v/>
      </c>
      <c r="BF35" s="180" t="str">
        <f>IF($D35=".","",IF(BF$12&gt;('LRMC - Spare Capacity Ignored'!$F34+'LRMC - Spare Capacity Ignored'!$G34),'LRMC - Spare Capacity Ignored'!$I34,0))</f>
        <v/>
      </c>
      <c r="BG35" s="180" t="str">
        <f>IF($D35=".","",IF(BG$12&gt;('LRMC - Spare Capacity Ignored'!$F34+'LRMC - Spare Capacity Ignored'!$G34),'LRMC - Spare Capacity Ignored'!$I34,0))</f>
        <v/>
      </c>
      <c r="BH35" s="180" t="str">
        <f>IF($D35=".","",IF(BH$12&gt;('LRMC - Spare Capacity Ignored'!$F34+'LRMC - Spare Capacity Ignored'!$G34),'LRMC - Spare Capacity Ignored'!$I34,0))</f>
        <v/>
      </c>
      <c r="BI35" s="180" t="str">
        <f>IF($D35=".","",IF(BI$12&gt;('LRMC - Spare Capacity Ignored'!$F34+'LRMC - Spare Capacity Ignored'!$G34),'LRMC - Spare Capacity Ignored'!$I34,0))</f>
        <v/>
      </c>
      <c r="BJ35" s="180" t="str">
        <f>IF($D35=".","",IF(BJ$12&gt;('LRMC - Spare Capacity Ignored'!$F34+'LRMC - Spare Capacity Ignored'!$G34),'LRMC - Spare Capacity Ignored'!$I34,0))</f>
        <v/>
      </c>
      <c r="BK35" s="180" t="str">
        <f>IF($D35=".","",IF(BK$12&gt;('LRMC - Spare Capacity Ignored'!$F34+'LRMC - Spare Capacity Ignored'!$G34),'LRMC - Spare Capacity Ignored'!$I34,0))</f>
        <v/>
      </c>
      <c r="BL35" s="180" t="str">
        <f>IF($D35=".","",IF(BL$12&gt;('LRMC - Spare Capacity Ignored'!$F34+'LRMC - Spare Capacity Ignored'!$G34),'LRMC - Spare Capacity Ignored'!$I34,0))</f>
        <v/>
      </c>
      <c r="BM35" s="180" t="str">
        <f>IF($D35=".","",IF(BM$12&gt;('LRMC - Spare Capacity Ignored'!$F34+'LRMC - Spare Capacity Ignored'!$G34),'LRMC - Spare Capacity Ignored'!$I34,0))</f>
        <v/>
      </c>
      <c r="BN35" s="180" t="str">
        <f>IF($D35=".","",IF(BN$12&gt;('LRMC - Spare Capacity Ignored'!$F34+'LRMC - Spare Capacity Ignored'!$G34),'LRMC - Spare Capacity Ignored'!$I34,0))</f>
        <v/>
      </c>
      <c r="BO35" s="180" t="str">
        <f>IF($D35=".","",IF(BO$12&gt;('LRMC - Spare Capacity Ignored'!$F34+'LRMC - Spare Capacity Ignored'!$G34),'LRMC - Spare Capacity Ignored'!$I34,0))</f>
        <v/>
      </c>
      <c r="BP35" s="180" t="str">
        <f>IF($D35=".","",IF(BP$12&gt;('LRMC - Spare Capacity Ignored'!$F34+'LRMC - Spare Capacity Ignored'!$G34),'LRMC - Spare Capacity Ignored'!$I34,0))</f>
        <v/>
      </c>
      <c r="BQ35" s="180" t="str">
        <f>IF($D35=".","",IF(BQ$12&gt;('LRMC - Spare Capacity Ignored'!$F34+'LRMC - Spare Capacity Ignored'!$G34),'LRMC - Spare Capacity Ignored'!$I34,0))</f>
        <v/>
      </c>
      <c r="BR35" s="180" t="str">
        <f>IF($D35=".","",IF(BR$12&gt;('LRMC - Spare Capacity Ignored'!$F34+'LRMC - Spare Capacity Ignored'!$G34),'LRMC - Spare Capacity Ignored'!$I34,0))</f>
        <v/>
      </c>
      <c r="BS35" s="180" t="str">
        <f>IF($D35=".","",IF(BS$12&gt;('LRMC - Spare Capacity Ignored'!$F34+'LRMC - Spare Capacity Ignored'!$G34),'LRMC - Spare Capacity Ignored'!$I34,0))</f>
        <v/>
      </c>
      <c r="BT35" s="180" t="str">
        <f>IF($D35=".","",IF(BT$12&gt;('LRMC - Spare Capacity Ignored'!$F34+'LRMC - Spare Capacity Ignored'!$G34),'LRMC - Spare Capacity Ignored'!$I34,0))</f>
        <v/>
      </c>
      <c r="BU35" s="180" t="str">
        <f>IF($D35=".","",IF(BU$12&gt;('LRMC - Spare Capacity Ignored'!$F34+'LRMC - Spare Capacity Ignored'!$G34),'LRMC - Spare Capacity Ignored'!$I34,0))</f>
        <v/>
      </c>
      <c r="BV35" s="180" t="str">
        <f>IF($D35=".","",IF(BV$12&gt;('LRMC - Spare Capacity Ignored'!$F34+'LRMC - Spare Capacity Ignored'!$G34),'LRMC - Spare Capacity Ignored'!$I34,0))</f>
        <v/>
      </c>
      <c r="BW35" s="180" t="str">
        <f>IF($D35=".","",IF(BW$12&gt;('LRMC - Spare Capacity Ignored'!$F34+'LRMC - Spare Capacity Ignored'!$G34),'LRMC - Spare Capacity Ignored'!$I34,0))</f>
        <v/>
      </c>
      <c r="BX35" s="180" t="str">
        <f>IF($D35=".","",IF(BX$12&gt;('LRMC - Spare Capacity Ignored'!$F34+'LRMC - Spare Capacity Ignored'!$G34),'LRMC - Spare Capacity Ignored'!$I34,0))</f>
        <v/>
      </c>
      <c r="BY35" s="180" t="str">
        <f>IF($D35=".","",IF(BY$12&gt;('LRMC - Spare Capacity Ignored'!$F34+'LRMC - Spare Capacity Ignored'!$G34),'LRMC - Spare Capacity Ignored'!$I34,0))</f>
        <v/>
      </c>
      <c r="BZ35" s="180" t="str">
        <f>IF($D35=".","",IF(BZ$12&gt;('LRMC - Spare Capacity Ignored'!$F34+'LRMC - Spare Capacity Ignored'!$G34),'LRMC - Spare Capacity Ignored'!$I34,0))</f>
        <v/>
      </c>
      <c r="CA35" s="180" t="str">
        <f>IF($D35=".","",IF(CA$12&gt;('LRMC - Spare Capacity Ignored'!$F34+'LRMC - Spare Capacity Ignored'!$G34),'LRMC - Spare Capacity Ignored'!$I34,0))</f>
        <v/>
      </c>
      <c r="CB35" s="180" t="str">
        <f>IF($D35=".","",IF(CB$12&gt;('LRMC - Spare Capacity Ignored'!$F34+'LRMC - Spare Capacity Ignored'!$G34),'LRMC - Spare Capacity Ignored'!$I34,0))</f>
        <v/>
      </c>
      <c r="CC35" s="180" t="str">
        <f>IF($D35=".","",IF(CC$12&gt;('LRMC - Spare Capacity Ignored'!$F34+'LRMC - Spare Capacity Ignored'!$G34),'LRMC - Spare Capacity Ignored'!$I34,0))</f>
        <v/>
      </c>
      <c r="CD35" s="180" t="str">
        <f>IF($D35=".","",IF(CD$12&gt;('LRMC - Spare Capacity Ignored'!$F34+'LRMC - Spare Capacity Ignored'!$G34),'LRMC - Spare Capacity Ignored'!$I34,0))</f>
        <v/>
      </c>
      <c r="CE35" s="180" t="str">
        <f>IF($D35=".","",IF(CE$12&gt;('LRMC - Spare Capacity Ignored'!$F34+'LRMC - Spare Capacity Ignored'!$G34),'LRMC - Spare Capacity Ignored'!$I34,0))</f>
        <v/>
      </c>
      <c r="CF35" s="180" t="str">
        <f>IF($D35=".","",IF(CF$12&gt;('LRMC - Spare Capacity Ignored'!$F34+'LRMC - Spare Capacity Ignored'!$G34),'LRMC - Spare Capacity Ignored'!$I34,0))</f>
        <v/>
      </c>
      <c r="CG35" s="180" t="str">
        <f>IF($D35=".","",IF(CG$12&gt;('LRMC - Spare Capacity Ignored'!$F34+'LRMC - Spare Capacity Ignored'!$G34),'LRMC - Spare Capacity Ignored'!$I34,0))</f>
        <v/>
      </c>
      <c r="CH35" s="180" t="str">
        <f>IF($D35=".","",IF(CH$12&gt;('LRMC - Spare Capacity Ignored'!$F34+'LRMC - Spare Capacity Ignored'!$G34),'LRMC - Spare Capacity Ignored'!$I34,0))</f>
        <v/>
      </c>
      <c r="CI35" s="180" t="str">
        <f>IF($D35=".","",IF(CI$12&gt;('LRMC - Spare Capacity Ignored'!$F34+'LRMC - Spare Capacity Ignored'!$G34),'LRMC - Spare Capacity Ignored'!$I34,0))</f>
        <v/>
      </c>
      <c r="CJ35" s="180" t="str">
        <f>IF($D35=".","",IF(CJ$12&gt;('LRMC - Spare Capacity Ignored'!$F34+'LRMC - Spare Capacity Ignored'!$G34),'LRMC - Spare Capacity Ignored'!$I34,0))</f>
        <v/>
      </c>
      <c r="CK35" s="180" t="str">
        <f>IF($D35=".","",IF(CK$12&gt;('LRMC - Spare Capacity Ignored'!$F34+'LRMC - Spare Capacity Ignored'!$G34),'LRMC - Spare Capacity Ignored'!$I34,0))</f>
        <v/>
      </c>
      <c r="CL35" s="180" t="str">
        <f>IF($D35=".","",IF(CL$12&gt;('LRMC - Spare Capacity Ignored'!$F34+'LRMC - Spare Capacity Ignored'!$G34),'LRMC - Spare Capacity Ignored'!$I34,0))</f>
        <v/>
      </c>
      <c r="CM35" s="180" t="str">
        <f>IF($D35=".","",IF(CM$12&gt;('LRMC - Spare Capacity Ignored'!$F34+'LRMC - Spare Capacity Ignored'!$G34),'LRMC - Spare Capacity Ignored'!$I34,0))</f>
        <v/>
      </c>
      <c r="CN35" s="180" t="str">
        <f>IF($D35=".","",IF(CN$12&gt;('LRMC - Spare Capacity Ignored'!$F34+'LRMC - Spare Capacity Ignored'!$G34),'LRMC - Spare Capacity Ignored'!$I34,0))</f>
        <v/>
      </c>
      <c r="CO35" s="180" t="str">
        <f>IF($D35=".","",IF(CO$12&gt;('LRMC - Spare Capacity Ignored'!$F34+'LRMC - Spare Capacity Ignored'!$G34),'LRMC - Spare Capacity Ignored'!$I34,0))</f>
        <v/>
      </c>
      <c r="CP35" s="180" t="str">
        <f>IF($D35=".","",IF(CP$12&gt;('LRMC - Spare Capacity Ignored'!$F34+'LRMC - Spare Capacity Ignored'!$G34),'LRMC - Spare Capacity Ignored'!$I34,0))</f>
        <v/>
      </c>
      <c r="CQ35" s="180" t="str">
        <f>IF($D35=".","",IF(CQ$12&gt;('LRMC - Spare Capacity Ignored'!$F34+'LRMC - Spare Capacity Ignored'!$G34),'LRMC - Spare Capacity Ignored'!$I34,0))</f>
        <v/>
      </c>
      <c r="CR35" s="180" t="str">
        <f>IF($D35=".","",IF(CR$12&gt;('LRMC - Spare Capacity Ignored'!$F34+'LRMC - Spare Capacity Ignored'!$G34),'LRMC - Spare Capacity Ignored'!$I34,0))</f>
        <v/>
      </c>
      <c r="CS35" s="180" t="str">
        <f>IF($D35=".","",IF(CS$12&gt;('LRMC - Spare Capacity Ignored'!$F34+'LRMC - Spare Capacity Ignored'!$G34),'LRMC - Spare Capacity Ignored'!$I34,0))</f>
        <v/>
      </c>
      <c r="CT35" s="180" t="str">
        <f>IF($D35=".","",IF(CT$12&gt;('LRMC - Spare Capacity Ignored'!$F34+'LRMC - Spare Capacity Ignored'!$G34),'LRMC - Spare Capacity Ignored'!$I34,0))</f>
        <v/>
      </c>
      <c r="CU35" s="180" t="str">
        <f>IF($D35=".","",IF(CU$12&gt;('LRMC - Spare Capacity Ignored'!$F34+'LRMC - Spare Capacity Ignored'!$G34),'LRMC - Spare Capacity Ignored'!$I34,0))</f>
        <v/>
      </c>
      <c r="CV35" s="180" t="str">
        <f>IF($D35=".","",IF(CV$12&gt;('LRMC - Spare Capacity Ignored'!$F34+'LRMC - Spare Capacity Ignored'!$G34),'LRMC - Spare Capacity Ignored'!$I34,0))</f>
        <v/>
      </c>
      <c r="CW35" s="180" t="str">
        <f>IF($D35=".","",IF(CW$12&gt;('LRMC - Spare Capacity Ignored'!$F34+'LRMC - Spare Capacity Ignored'!$G34),'LRMC - Spare Capacity Ignored'!$I34,0))</f>
        <v/>
      </c>
      <c r="CX35" s="180" t="str">
        <f>IF($D35=".","",IF(CX$12&gt;('LRMC - Spare Capacity Ignored'!$F34+'LRMC - Spare Capacity Ignored'!$G34),'LRMC - Spare Capacity Ignored'!$I34,0))</f>
        <v/>
      </c>
      <c r="CY35" s="180" t="str">
        <f>IF($D35=".","",IF(CY$12&gt;('LRMC - Spare Capacity Ignored'!$F34+'LRMC - Spare Capacity Ignored'!$G34),'LRMC - Spare Capacity Ignored'!$I34,0))</f>
        <v/>
      </c>
      <c r="CZ35" s="180" t="str">
        <f>IF($D35=".","",IF(CZ$12&gt;('LRMC - Spare Capacity Ignored'!$F34+'LRMC - Spare Capacity Ignored'!$G34),'LRMC - Spare Capacity Ignored'!$I34,0))</f>
        <v/>
      </c>
      <c r="DA35" s="180" t="str">
        <f>IF($D35=".","",IF(DA$12&gt;('LRMC - Spare Capacity Ignored'!$F34+'LRMC - Spare Capacity Ignored'!$G34),'LRMC - Spare Capacity Ignored'!$I34,0))</f>
        <v/>
      </c>
      <c r="DB35" s="177"/>
    </row>
    <row r="36" spans="3:106" x14ac:dyDescent="0.25">
      <c r="C36" s="183">
        <f>Inputs!C56</f>
        <v>19</v>
      </c>
      <c r="D36" s="120" t="str">
        <f>IF(Inputs!D56="",".",Inputs!D56)</f>
        <v>.</v>
      </c>
      <c r="E36" s="182"/>
      <c r="F36" s="180" t="str">
        <f>IF($D36=".","",IF(F$12&gt;('LRMC - Spare Capacity Ignored'!$F35+'LRMC - Spare Capacity Ignored'!$G35),'LRMC - Spare Capacity Ignored'!$I35,0))</f>
        <v/>
      </c>
      <c r="G36" s="180" t="str">
        <f>IF($D36=".","",IF(G$12&gt;('LRMC - Spare Capacity Ignored'!$F35+'LRMC - Spare Capacity Ignored'!$G35),'LRMC - Spare Capacity Ignored'!$I35,0))</f>
        <v/>
      </c>
      <c r="H36" s="180" t="str">
        <f>IF($D36=".","",IF(H$12&gt;('LRMC - Spare Capacity Ignored'!$F35+'LRMC - Spare Capacity Ignored'!$G35),'LRMC - Spare Capacity Ignored'!$I35,0))</f>
        <v/>
      </c>
      <c r="I36" s="180" t="str">
        <f>IF($D36=".","",IF(I$12&gt;('LRMC - Spare Capacity Ignored'!$F35+'LRMC - Spare Capacity Ignored'!$G35),'LRMC - Spare Capacity Ignored'!$I35,0))</f>
        <v/>
      </c>
      <c r="J36" s="180" t="str">
        <f>IF($D36=".","",IF(J$12&gt;('LRMC - Spare Capacity Ignored'!$F35+'LRMC - Spare Capacity Ignored'!$G35),'LRMC - Spare Capacity Ignored'!$I35,0))</f>
        <v/>
      </c>
      <c r="K36" s="180" t="str">
        <f>IF($D36=".","",IF(K$12&gt;('LRMC - Spare Capacity Ignored'!$F35+'LRMC - Spare Capacity Ignored'!$G35),'LRMC - Spare Capacity Ignored'!$I35,0))</f>
        <v/>
      </c>
      <c r="L36" s="180" t="str">
        <f>IF($D36=".","",IF(L$12&gt;('LRMC - Spare Capacity Ignored'!$F35+'LRMC - Spare Capacity Ignored'!$G35),'LRMC - Spare Capacity Ignored'!$I35,0))</f>
        <v/>
      </c>
      <c r="M36" s="180" t="str">
        <f>IF($D36=".","",IF(M$12&gt;('LRMC - Spare Capacity Ignored'!$F35+'LRMC - Spare Capacity Ignored'!$G35),'LRMC - Spare Capacity Ignored'!$I35,0))</f>
        <v/>
      </c>
      <c r="N36" s="180" t="str">
        <f>IF($D36=".","",IF(N$12&gt;('LRMC - Spare Capacity Ignored'!$F35+'LRMC - Spare Capacity Ignored'!$G35),'LRMC - Spare Capacity Ignored'!$I35,0))</f>
        <v/>
      </c>
      <c r="O36" s="180" t="str">
        <f>IF($D36=".","",IF(O$12&gt;('LRMC - Spare Capacity Ignored'!$F35+'LRMC - Spare Capacity Ignored'!$G35),'LRMC - Spare Capacity Ignored'!$I35,0))</f>
        <v/>
      </c>
      <c r="P36" s="180" t="str">
        <f>IF($D36=".","",IF(P$12&gt;('LRMC - Spare Capacity Ignored'!$F35+'LRMC - Spare Capacity Ignored'!$G35),'LRMC - Spare Capacity Ignored'!$I35,0))</f>
        <v/>
      </c>
      <c r="Q36" s="180" t="str">
        <f>IF($D36=".","",IF(Q$12&gt;('LRMC - Spare Capacity Ignored'!$F35+'LRMC - Spare Capacity Ignored'!$G35),'LRMC - Spare Capacity Ignored'!$I35,0))</f>
        <v/>
      </c>
      <c r="R36" s="180" t="str">
        <f>IF($D36=".","",IF(R$12&gt;('LRMC - Spare Capacity Ignored'!$F35+'LRMC - Spare Capacity Ignored'!$G35),'LRMC - Spare Capacity Ignored'!$I35,0))</f>
        <v/>
      </c>
      <c r="S36" s="180" t="str">
        <f>IF($D36=".","",IF(S$12&gt;('LRMC - Spare Capacity Ignored'!$F35+'LRMC - Spare Capacity Ignored'!$G35),'LRMC - Spare Capacity Ignored'!$I35,0))</f>
        <v/>
      </c>
      <c r="T36" s="180" t="str">
        <f>IF($D36=".","",IF(T$12&gt;('LRMC - Spare Capacity Ignored'!$F35+'LRMC - Spare Capacity Ignored'!$G35),'LRMC - Spare Capacity Ignored'!$I35,0))</f>
        <v/>
      </c>
      <c r="U36" s="180" t="str">
        <f>IF($D36=".","",IF(U$12&gt;('LRMC - Spare Capacity Ignored'!$F35+'LRMC - Spare Capacity Ignored'!$G35),'LRMC - Spare Capacity Ignored'!$I35,0))</f>
        <v/>
      </c>
      <c r="V36" s="180" t="str">
        <f>IF($D36=".","",IF(V$12&gt;('LRMC - Spare Capacity Ignored'!$F35+'LRMC - Spare Capacity Ignored'!$G35),'LRMC - Spare Capacity Ignored'!$I35,0))</f>
        <v/>
      </c>
      <c r="W36" s="180" t="str">
        <f>IF($D36=".","",IF(W$12&gt;('LRMC - Spare Capacity Ignored'!$F35+'LRMC - Spare Capacity Ignored'!$G35),'LRMC - Spare Capacity Ignored'!$I35,0))</f>
        <v/>
      </c>
      <c r="X36" s="180" t="str">
        <f>IF($D36=".","",IF(X$12&gt;('LRMC - Spare Capacity Ignored'!$F35+'LRMC - Spare Capacity Ignored'!$G35),'LRMC - Spare Capacity Ignored'!$I35,0))</f>
        <v/>
      </c>
      <c r="Y36" s="180" t="str">
        <f>IF($D36=".","",IF(Y$12&gt;('LRMC - Spare Capacity Ignored'!$F35+'LRMC - Spare Capacity Ignored'!$G35),'LRMC - Spare Capacity Ignored'!$I35,0))</f>
        <v/>
      </c>
      <c r="Z36" s="180" t="str">
        <f>IF($D36=".","",IF(Z$12&gt;('LRMC - Spare Capacity Ignored'!$F35+'LRMC - Spare Capacity Ignored'!$G35),'LRMC - Spare Capacity Ignored'!$I35,0))</f>
        <v/>
      </c>
      <c r="AA36" s="180" t="str">
        <f>IF($D36=".","",IF(AA$12&gt;('LRMC - Spare Capacity Ignored'!$F35+'LRMC - Spare Capacity Ignored'!$G35),'LRMC - Spare Capacity Ignored'!$I35,0))</f>
        <v/>
      </c>
      <c r="AB36" s="180" t="str">
        <f>IF($D36=".","",IF(AB$12&gt;('LRMC - Spare Capacity Ignored'!$F35+'LRMC - Spare Capacity Ignored'!$G35),'LRMC - Spare Capacity Ignored'!$I35,0))</f>
        <v/>
      </c>
      <c r="AC36" s="180" t="str">
        <f>IF($D36=".","",IF(AC$12&gt;('LRMC - Spare Capacity Ignored'!$F35+'LRMC - Spare Capacity Ignored'!$G35),'LRMC - Spare Capacity Ignored'!$I35,0))</f>
        <v/>
      </c>
      <c r="AD36" s="180" t="str">
        <f>IF($D36=".","",IF(AD$12&gt;('LRMC - Spare Capacity Ignored'!$F35+'LRMC - Spare Capacity Ignored'!$G35),'LRMC - Spare Capacity Ignored'!$I35,0))</f>
        <v/>
      </c>
      <c r="AE36" s="180" t="str">
        <f>IF($D36=".","",IF(AE$12&gt;('LRMC - Spare Capacity Ignored'!$F35+'LRMC - Spare Capacity Ignored'!$G35),'LRMC - Spare Capacity Ignored'!$I35,0))</f>
        <v/>
      </c>
      <c r="AF36" s="180" t="str">
        <f>IF($D36=".","",IF(AF$12&gt;('LRMC - Spare Capacity Ignored'!$F35+'LRMC - Spare Capacity Ignored'!$G35),'LRMC - Spare Capacity Ignored'!$I35,0))</f>
        <v/>
      </c>
      <c r="AG36" s="180" t="str">
        <f>IF($D36=".","",IF(AG$12&gt;('LRMC - Spare Capacity Ignored'!$F35+'LRMC - Spare Capacity Ignored'!$G35),'LRMC - Spare Capacity Ignored'!$I35,0))</f>
        <v/>
      </c>
      <c r="AH36" s="180" t="str">
        <f>IF($D36=".","",IF(AH$12&gt;('LRMC - Spare Capacity Ignored'!$F35+'LRMC - Spare Capacity Ignored'!$G35),'LRMC - Spare Capacity Ignored'!$I35,0))</f>
        <v/>
      </c>
      <c r="AI36" s="180" t="str">
        <f>IF($D36=".","",IF(AI$12&gt;('LRMC - Spare Capacity Ignored'!$F35+'LRMC - Spare Capacity Ignored'!$G35),'LRMC - Spare Capacity Ignored'!$I35,0))</f>
        <v/>
      </c>
      <c r="AJ36" s="180" t="str">
        <f>IF($D36=".","",IF(AJ$12&gt;('LRMC - Spare Capacity Ignored'!$F35+'LRMC - Spare Capacity Ignored'!$G35),'LRMC - Spare Capacity Ignored'!$I35,0))</f>
        <v/>
      </c>
      <c r="AK36" s="180" t="str">
        <f>IF($D36=".","",IF(AK$12&gt;('LRMC - Spare Capacity Ignored'!$F35+'LRMC - Spare Capacity Ignored'!$G35),'LRMC - Spare Capacity Ignored'!$I35,0))</f>
        <v/>
      </c>
      <c r="AL36" s="180" t="str">
        <f>IF($D36=".","",IF(AL$12&gt;('LRMC - Spare Capacity Ignored'!$F35+'LRMC - Spare Capacity Ignored'!$G35),'LRMC - Spare Capacity Ignored'!$I35,0))</f>
        <v/>
      </c>
      <c r="AM36" s="180" t="str">
        <f>IF($D36=".","",IF(AM$12&gt;('LRMC - Spare Capacity Ignored'!$F35+'LRMC - Spare Capacity Ignored'!$G35),'LRMC - Spare Capacity Ignored'!$I35,0))</f>
        <v/>
      </c>
      <c r="AN36" s="180" t="str">
        <f>IF($D36=".","",IF(AN$12&gt;('LRMC - Spare Capacity Ignored'!$F35+'LRMC - Spare Capacity Ignored'!$G35),'LRMC - Spare Capacity Ignored'!$I35,0))</f>
        <v/>
      </c>
      <c r="AO36" s="180" t="str">
        <f>IF($D36=".","",IF(AO$12&gt;('LRMC - Spare Capacity Ignored'!$F35+'LRMC - Spare Capacity Ignored'!$G35),'LRMC - Spare Capacity Ignored'!$I35,0))</f>
        <v/>
      </c>
      <c r="AP36" s="180" t="str">
        <f>IF($D36=".","",IF(AP$12&gt;('LRMC - Spare Capacity Ignored'!$F35+'LRMC - Spare Capacity Ignored'!$G35),'LRMC - Spare Capacity Ignored'!$I35,0))</f>
        <v/>
      </c>
      <c r="AQ36" s="180" t="str">
        <f>IF($D36=".","",IF(AQ$12&gt;('LRMC - Spare Capacity Ignored'!$F35+'LRMC - Spare Capacity Ignored'!$G35),'LRMC - Spare Capacity Ignored'!$I35,0))</f>
        <v/>
      </c>
      <c r="AR36" s="180" t="str">
        <f>IF($D36=".","",IF(AR$12&gt;('LRMC - Spare Capacity Ignored'!$F35+'LRMC - Spare Capacity Ignored'!$G35),'LRMC - Spare Capacity Ignored'!$I35,0))</f>
        <v/>
      </c>
      <c r="AS36" s="180" t="str">
        <f>IF($D36=".","",IF(AS$12&gt;('LRMC - Spare Capacity Ignored'!$F35+'LRMC - Spare Capacity Ignored'!$G35),'LRMC - Spare Capacity Ignored'!$I35,0))</f>
        <v/>
      </c>
      <c r="AT36" s="180" t="str">
        <f>IF($D36=".","",IF(AT$12&gt;('LRMC - Spare Capacity Ignored'!$F35+'LRMC - Spare Capacity Ignored'!$G35),'LRMC - Spare Capacity Ignored'!$I35,0))</f>
        <v/>
      </c>
      <c r="AU36" s="180" t="str">
        <f>IF($D36=".","",IF(AU$12&gt;('LRMC - Spare Capacity Ignored'!$F35+'LRMC - Spare Capacity Ignored'!$G35),'LRMC - Spare Capacity Ignored'!$I35,0))</f>
        <v/>
      </c>
      <c r="AV36" s="180" t="str">
        <f>IF($D36=".","",IF(AV$12&gt;('LRMC - Spare Capacity Ignored'!$F35+'LRMC - Spare Capacity Ignored'!$G35),'LRMC - Spare Capacity Ignored'!$I35,0))</f>
        <v/>
      </c>
      <c r="AW36" s="180" t="str">
        <f>IF($D36=".","",IF(AW$12&gt;('LRMC - Spare Capacity Ignored'!$F35+'LRMC - Spare Capacity Ignored'!$G35),'LRMC - Spare Capacity Ignored'!$I35,0))</f>
        <v/>
      </c>
      <c r="AX36" s="180" t="str">
        <f>IF($D36=".","",IF(AX$12&gt;('LRMC - Spare Capacity Ignored'!$F35+'LRMC - Spare Capacity Ignored'!$G35),'LRMC - Spare Capacity Ignored'!$I35,0))</f>
        <v/>
      </c>
      <c r="AY36" s="180" t="str">
        <f>IF($D36=".","",IF(AY$12&gt;('LRMC - Spare Capacity Ignored'!$F35+'LRMC - Spare Capacity Ignored'!$G35),'LRMC - Spare Capacity Ignored'!$I35,0))</f>
        <v/>
      </c>
      <c r="AZ36" s="180" t="str">
        <f>IF($D36=".","",IF(AZ$12&gt;('LRMC - Spare Capacity Ignored'!$F35+'LRMC - Spare Capacity Ignored'!$G35),'LRMC - Spare Capacity Ignored'!$I35,0))</f>
        <v/>
      </c>
      <c r="BA36" s="180" t="str">
        <f>IF($D36=".","",IF(BA$12&gt;('LRMC - Spare Capacity Ignored'!$F35+'LRMC - Spare Capacity Ignored'!$G35),'LRMC - Spare Capacity Ignored'!$I35,0))</f>
        <v/>
      </c>
      <c r="BB36" s="180" t="str">
        <f>IF($D36=".","",IF(BB$12&gt;('LRMC - Spare Capacity Ignored'!$F35+'LRMC - Spare Capacity Ignored'!$G35),'LRMC - Spare Capacity Ignored'!$I35,0))</f>
        <v/>
      </c>
      <c r="BC36" s="180" t="str">
        <f>IF($D36=".","",IF(BC$12&gt;('LRMC - Spare Capacity Ignored'!$F35+'LRMC - Spare Capacity Ignored'!$G35),'LRMC - Spare Capacity Ignored'!$I35,0))</f>
        <v/>
      </c>
      <c r="BD36" s="180" t="str">
        <f>IF($D36=".","",IF(BD$12&gt;('LRMC - Spare Capacity Ignored'!$F35+'LRMC - Spare Capacity Ignored'!$G35),'LRMC - Spare Capacity Ignored'!$I35,0))</f>
        <v/>
      </c>
      <c r="BE36" s="180" t="str">
        <f>IF($D36=".","",IF(BE$12&gt;('LRMC - Spare Capacity Ignored'!$F35+'LRMC - Spare Capacity Ignored'!$G35),'LRMC - Spare Capacity Ignored'!$I35,0))</f>
        <v/>
      </c>
      <c r="BF36" s="180" t="str">
        <f>IF($D36=".","",IF(BF$12&gt;('LRMC - Spare Capacity Ignored'!$F35+'LRMC - Spare Capacity Ignored'!$G35),'LRMC - Spare Capacity Ignored'!$I35,0))</f>
        <v/>
      </c>
      <c r="BG36" s="180" t="str">
        <f>IF($D36=".","",IF(BG$12&gt;('LRMC - Spare Capacity Ignored'!$F35+'LRMC - Spare Capacity Ignored'!$G35),'LRMC - Spare Capacity Ignored'!$I35,0))</f>
        <v/>
      </c>
      <c r="BH36" s="180" t="str">
        <f>IF($D36=".","",IF(BH$12&gt;('LRMC - Spare Capacity Ignored'!$F35+'LRMC - Spare Capacity Ignored'!$G35),'LRMC - Spare Capacity Ignored'!$I35,0))</f>
        <v/>
      </c>
      <c r="BI36" s="180" t="str">
        <f>IF($D36=".","",IF(BI$12&gt;('LRMC - Spare Capacity Ignored'!$F35+'LRMC - Spare Capacity Ignored'!$G35),'LRMC - Spare Capacity Ignored'!$I35,0))</f>
        <v/>
      </c>
      <c r="BJ36" s="180" t="str">
        <f>IF($D36=".","",IF(BJ$12&gt;('LRMC - Spare Capacity Ignored'!$F35+'LRMC - Spare Capacity Ignored'!$G35),'LRMC - Spare Capacity Ignored'!$I35,0))</f>
        <v/>
      </c>
      <c r="BK36" s="180" t="str">
        <f>IF($D36=".","",IF(BK$12&gt;('LRMC - Spare Capacity Ignored'!$F35+'LRMC - Spare Capacity Ignored'!$G35),'LRMC - Spare Capacity Ignored'!$I35,0))</f>
        <v/>
      </c>
      <c r="BL36" s="180" t="str">
        <f>IF($D36=".","",IF(BL$12&gt;('LRMC - Spare Capacity Ignored'!$F35+'LRMC - Spare Capacity Ignored'!$G35),'LRMC - Spare Capacity Ignored'!$I35,0))</f>
        <v/>
      </c>
      <c r="BM36" s="180" t="str">
        <f>IF($D36=".","",IF(BM$12&gt;('LRMC - Spare Capacity Ignored'!$F35+'LRMC - Spare Capacity Ignored'!$G35),'LRMC - Spare Capacity Ignored'!$I35,0))</f>
        <v/>
      </c>
      <c r="BN36" s="180" t="str">
        <f>IF($D36=".","",IF(BN$12&gt;('LRMC - Spare Capacity Ignored'!$F35+'LRMC - Spare Capacity Ignored'!$G35),'LRMC - Spare Capacity Ignored'!$I35,0))</f>
        <v/>
      </c>
      <c r="BO36" s="180" t="str">
        <f>IF($D36=".","",IF(BO$12&gt;('LRMC - Spare Capacity Ignored'!$F35+'LRMC - Spare Capacity Ignored'!$G35),'LRMC - Spare Capacity Ignored'!$I35,0))</f>
        <v/>
      </c>
      <c r="BP36" s="180" t="str">
        <f>IF($D36=".","",IF(BP$12&gt;('LRMC - Spare Capacity Ignored'!$F35+'LRMC - Spare Capacity Ignored'!$G35),'LRMC - Spare Capacity Ignored'!$I35,0))</f>
        <v/>
      </c>
      <c r="BQ36" s="180" t="str">
        <f>IF($D36=".","",IF(BQ$12&gt;('LRMC - Spare Capacity Ignored'!$F35+'LRMC - Spare Capacity Ignored'!$G35),'LRMC - Spare Capacity Ignored'!$I35,0))</f>
        <v/>
      </c>
      <c r="BR36" s="180" t="str">
        <f>IF($D36=".","",IF(BR$12&gt;('LRMC - Spare Capacity Ignored'!$F35+'LRMC - Spare Capacity Ignored'!$G35),'LRMC - Spare Capacity Ignored'!$I35,0))</f>
        <v/>
      </c>
      <c r="BS36" s="180" t="str">
        <f>IF($D36=".","",IF(BS$12&gt;('LRMC - Spare Capacity Ignored'!$F35+'LRMC - Spare Capacity Ignored'!$G35),'LRMC - Spare Capacity Ignored'!$I35,0))</f>
        <v/>
      </c>
      <c r="BT36" s="180" t="str">
        <f>IF($D36=".","",IF(BT$12&gt;('LRMC - Spare Capacity Ignored'!$F35+'LRMC - Spare Capacity Ignored'!$G35),'LRMC - Spare Capacity Ignored'!$I35,0))</f>
        <v/>
      </c>
      <c r="BU36" s="180" t="str">
        <f>IF($D36=".","",IF(BU$12&gt;('LRMC - Spare Capacity Ignored'!$F35+'LRMC - Spare Capacity Ignored'!$G35),'LRMC - Spare Capacity Ignored'!$I35,0))</f>
        <v/>
      </c>
      <c r="BV36" s="180" t="str">
        <f>IF($D36=".","",IF(BV$12&gt;('LRMC - Spare Capacity Ignored'!$F35+'LRMC - Spare Capacity Ignored'!$G35),'LRMC - Spare Capacity Ignored'!$I35,0))</f>
        <v/>
      </c>
      <c r="BW36" s="180" t="str">
        <f>IF($D36=".","",IF(BW$12&gt;('LRMC - Spare Capacity Ignored'!$F35+'LRMC - Spare Capacity Ignored'!$G35),'LRMC - Spare Capacity Ignored'!$I35,0))</f>
        <v/>
      </c>
      <c r="BX36" s="180" t="str">
        <f>IF($D36=".","",IF(BX$12&gt;('LRMC - Spare Capacity Ignored'!$F35+'LRMC - Spare Capacity Ignored'!$G35),'LRMC - Spare Capacity Ignored'!$I35,0))</f>
        <v/>
      </c>
      <c r="BY36" s="180" t="str">
        <f>IF($D36=".","",IF(BY$12&gt;('LRMC - Spare Capacity Ignored'!$F35+'LRMC - Spare Capacity Ignored'!$G35),'LRMC - Spare Capacity Ignored'!$I35,0))</f>
        <v/>
      </c>
      <c r="BZ36" s="180" t="str">
        <f>IF($D36=".","",IF(BZ$12&gt;('LRMC - Spare Capacity Ignored'!$F35+'LRMC - Spare Capacity Ignored'!$G35),'LRMC - Spare Capacity Ignored'!$I35,0))</f>
        <v/>
      </c>
      <c r="CA36" s="180" t="str">
        <f>IF($D36=".","",IF(CA$12&gt;('LRMC - Spare Capacity Ignored'!$F35+'LRMC - Spare Capacity Ignored'!$G35),'LRMC - Spare Capacity Ignored'!$I35,0))</f>
        <v/>
      </c>
      <c r="CB36" s="180" t="str">
        <f>IF($D36=".","",IF(CB$12&gt;('LRMC - Spare Capacity Ignored'!$F35+'LRMC - Spare Capacity Ignored'!$G35),'LRMC - Spare Capacity Ignored'!$I35,0))</f>
        <v/>
      </c>
      <c r="CC36" s="180" t="str">
        <f>IF($D36=".","",IF(CC$12&gt;('LRMC - Spare Capacity Ignored'!$F35+'LRMC - Spare Capacity Ignored'!$G35),'LRMC - Spare Capacity Ignored'!$I35,0))</f>
        <v/>
      </c>
      <c r="CD36" s="180" t="str">
        <f>IF($D36=".","",IF(CD$12&gt;('LRMC - Spare Capacity Ignored'!$F35+'LRMC - Spare Capacity Ignored'!$G35),'LRMC - Spare Capacity Ignored'!$I35,0))</f>
        <v/>
      </c>
      <c r="CE36" s="180" t="str">
        <f>IF($D36=".","",IF(CE$12&gt;('LRMC - Spare Capacity Ignored'!$F35+'LRMC - Spare Capacity Ignored'!$G35),'LRMC - Spare Capacity Ignored'!$I35,0))</f>
        <v/>
      </c>
      <c r="CF36" s="180" t="str">
        <f>IF($D36=".","",IF(CF$12&gt;('LRMC - Spare Capacity Ignored'!$F35+'LRMC - Spare Capacity Ignored'!$G35),'LRMC - Spare Capacity Ignored'!$I35,0))</f>
        <v/>
      </c>
      <c r="CG36" s="180" t="str">
        <f>IF($D36=".","",IF(CG$12&gt;('LRMC - Spare Capacity Ignored'!$F35+'LRMC - Spare Capacity Ignored'!$G35),'LRMC - Spare Capacity Ignored'!$I35,0))</f>
        <v/>
      </c>
      <c r="CH36" s="180" t="str">
        <f>IF($D36=".","",IF(CH$12&gt;('LRMC - Spare Capacity Ignored'!$F35+'LRMC - Spare Capacity Ignored'!$G35),'LRMC - Spare Capacity Ignored'!$I35,0))</f>
        <v/>
      </c>
      <c r="CI36" s="180" t="str">
        <f>IF($D36=".","",IF(CI$12&gt;('LRMC - Spare Capacity Ignored'!$F35+'LRMC - Spare Capacity Ignored'!$G35),'LRMC - Spare Capacity Ignored'!$I35,0))</f>
        <v/>
      </c>
      <c r="CJ36" s="180" t="str">
        <f>IF($D36=".","",IF(CJ$12&gt;('LRMC - Spare Capacity Ignored'!$F35+'LRMC - Spare Capacity Ignored'!$G35),'LRMC - Spare Capacity Ignored'!$I35,0))</f>
        <v/>
      </c>
      <c r="CK36" s="180" t="str">
        <f>IF($D36=".","",IF(CK$12&gt;('LRMC - Spare Capacity Ignored'!$F35+'LRMC - Spare Capacity Ignored'!$G35),'LRMC - Spare Capacity Ignored'!$I35,0))</f>
        <v/>
      </c>
      <c r="CL36" s="180" t="str">
        <f>IF($D36=".","",IF(CL$12&gt;('LRMC - Spare Capacity Ignored'!$F35+'LRMC - Spare Capacity Ignored'!$G35),'LRMC - Spare Capacity Ignored'!$I35,0))</f>
        <v/>
      </c>
      <c r="CM36" s="180" t="str">
        <f>IF($D36=".","",IF(CM$12&gt;('LRMC - Spare Capacity Ignored'!$F35+'LRMC - Spare Capacity Ignored'!$G35),'LRMC - Spare Capacity Ignored'!$I35,0))</f>
        <v/>
      </c>
      <c r="CN36" s="180" t="str">
        <f>IF($D36=".","",IF(CN$12&gt;('LRMC - Spare Capacity Ignored'!$F35+'LRMC - Spare Capacity Ignored'!$G35),'LRMC - Spare Capacity Ignored'!$I35,0))</f>
        <v/>
      </c>
      <c r="CO36" s="180" t="str">
        <f>IF($D36=".","",IF(CO$12&gt;('LRMC - Spare Capacity Ignored'!$F35+'LRMC - Spare Capacity Ignored'!$G35),'LRMC - Spare Capacity Ignored'!$I35,0))</f>
        <v/>
      </c>
      <c r="CP36" s="180" t="str">
        <f>IF($D36=".","",IF(CP$12&gt;('LRMC - Spare Capacity Ignored'!$F35+'LRMC - Spare Capacity Ignored'!$G35),'LRMC - Spare Capacity Ignored'!$I35,0))</f>
        <v/>
      </c>
      <c r="CQ36" s="180" t="str">
        <f>IF($D36=".","",IF(CQ$12&gt;('LRMC - Spare Capacity Ignored'!$F35+'LRMC - Spare Capacity Ignored'!$G35),'LRMC - Spare Capacity Ignored'!$I35,0))</f>
        <v/>
      </c>
      <c r="CR36" s="180" t="str">
        <f>IF($D36=".","",IF(CR$12&gt;('LRMC - Spare Capacity Ignored'!$F35+'LRMC - Spare Capacity Ignored'!$G35),'LRMC - Spare Capacity Ignored'!$I35,0))</f>
        <v/>
      </c>
      <c r="CS36" s="180" t="str">
        <f>IF($D36=".","",IF(CS$12&gt;('LRMC - Spare Capacity Ignored'!$F35+'LRMC - Spare Capacity Ignored'!$G35),'LRMC - Spare Capacity Ignored'!$I35,0))</f>
        <v/>
      </c>
      <c r="CT36" s="180" t="str">
        <f>IF($D36=".","",IF(CT$12&gt;('LRMC - Spare Capacity Ignored'!$F35+'LRMC - Spare Capacity Ignored'!$G35),'LRMC - Spare Capacity Ignored'!$I35,0))</f>
        <v/>
      </c>
      <c r="CU36" s="180" t="str">
        <f>IF($D36=".","",IF(CU$12&gt;('LRMC - Spare Capacity Ignored'!$F35+'LRMC - Spare Capacity Ignored'!$G35),'LRMC - Spare Capacity Ignored'!$I35,0))</f>
        <v/>
      </c>
      <c r="CV36" s="180" t="str">
        <f>IF($D36=".","",IF(CV$12&gt;('LRMC - Spare Capacity Ignored'!$F35+'LRMC - Spare Capacity Ignored'!$G35),'LRMC - Spare Capacity Ignored'!$I35,0))</f>
        <v/>
      </c>
      <c r="CW36" s="180" t="str">
        <f>IF($D36=".","",IF(CW$12&gt;('LRMC - Spare Capacity Ignored'!$F35+'LRMC - Spare Capacity Ignored'!$G35),'LRMC - Spare Capacity Ignored'!$I35,0))</f>
        <v/>
      </c>
      <c r="CX36" s="180" t="str">
        <f>IF($D36=".","",IF(CX$12&gt;('LRMC - Spare Capacity Ignored'!$F35+'LRMC - Spare Capacity Ignored'!$G35),'LRMC - Spare Capacity Ignored'!$I35,0))</f>
        <v/>
      </c>
      <c r="CY36" s="180" t="str">
        <f>IF($D36=".","",IF(CY$12&gt;('LRMC - Spare Capacity Ignored'!$F35+'LRMC - Spare Capacity Ignored'!$G35),'LRMC - Spare Capacity Ignored'!$I35,0))</f>
        <v/>
      </c>
      <c r="CZ36" s="180" t="str">
        <f>IF($D36=".","",IF(CZ$12&gt;('LRMC - Spare Capacity Ignored'!$F35+'LRMC - Spare Capacity Ignored'!$G35),'LRMC - Spare Capacity Ignored'!$I35,0))</f>
        <v/>
      </c>
      <c r="DA36" s="180" t="str">
        <f>IF($D36=".","",IF(DA$12&gt;('LRMC - Spare Capacity Ignored'!$F35+'LRMC - Spare Capacity Ignored'!$G35),'LRMC - Spare Capacity Ignored'!$I35,0))</f>
        <v/>
      </c>
      <c r="DB36" s="177"/>
    </row>
    <row r="37" spans="3:106" x14ac:dyDescent="0.25">
      <c r="C37" s="183">
        <f>Inputs!C57</f>
        <v>20</v>
      </c>
      <c r="D37" s="120" t="str">
        <f>IF(Inputs!D57="",".",Inputs!D57)</f>
        <v>.</v>
      </c>
      <c r="E37" s="182"/>
      <c r="F37" s="180" t="str">
        <f>IF($D37=".","",IF(F$12&gt;('LRMC - Spare Capacity Ignored'!$F36+'LRMC - Spare Capacity Ignored'!$G36),'LRMC - Spare Capacity Ignored'!$I36,0))</f>
        <v/>
      </c>
      <c r="G37" s="180" t="str">
        <f>IF($D37=".","",IF(G$12&gt;('LRMC - Spare Capacity Ignored'!$F36+'LRMC - Spare Capacity Ignored'!$G36),'LRMC - Spare Capacity Ignored'!$I36,0))</f>
        <v/>
      </c>
      <c r="H37" s="180" t="str">
        <f>IF($D37=".","",IF(H$12&gt;('LRMC - Spare Capacity Ignored'!$F36+'LRMC - Spare Capacity Ignored'!$G36),'LRMC - Spare Capacity Ignored'!$I36,0))</f>
        <v/>
      </c>
      <c r="I37" s="180" t="str">
        <f>IF($D37=".","",IF(I$12&gt;('LRMC - Spare Capacity Ignored'!$F36+'LRMC - Spare Capacity Ignored'!$G36),'LRMC - Spare Capacity Ignored'!$I36,0))</f>
        <v/>
      </c>
      <c r="J37" s="180" t="str">
        <f>IF($D37=".","",IF(J$12&gt;('LRMC - Spare Capacity Ignored'!$F36+'LRMC - Spare Capacity Ignored'!$G36),'LRMC - Spare Capacity Ignored'!$I36,0))</f>
        <v/>
      </c>
      <c r="K37" s="180" t="str">
        <f>IF($D37=".","",IF(K$12&gt;('LRMC - Spare Capacity Ignored'!$F36+'LRMC - Spare Capacity Ignored'!$G36),'LRMC - Spare Capacity Ignored'!$I36,0))</f>
        <v/>
      </c>
      <c r="L37" s="180" t="str">
        <f>IF($D37=".","",IF(L$12&gt;('LRMC - Spare Capacity Ignored'!$F36+'LRMC - Spare Capacity Ignored'!$G36),'LRMC - Spare Capacity Ignored'!$I36,0))</f>
        <v/>
      </c>
      <c r="M37" s="180" t="str">
        <f>IF($D37=".","",IF(M$12&gt;('LRMC - Spare Capacity Ignored'!$F36+'LRMC - Spare Capacity Ignored'!$G36),'LRMC - Spare Capacity Ignored'!$I36,0))</f>
        <v/>
      </c>
      <c r="N37" s="180" t="str">
        <f>IF($D37=".","",IF(N$12&gt;('LRMC - Spare Capacity Ignored'!$F36+'LRMC - Spare Capacity Ignored'!$G36),'LRMC - Spare Capacity Ignored'!$I36,0))</f>
        <v/>
      </c>
      <c r="O37" s="180" t="str">
        <f>IF($D37=".","",IF(O$12&gt;('LRMC - Spare Capacity Ignored'!$F36+'LRMC - Spare Capacity Ignored'!$G36),'LRMC - Spare Capacity Ignored'!$I36,0))</f>
        <v/>
      </c>
      <c r="P37" s="180" t="str">
        <f>IF($D37=".","",IF(P$12&gt;('LRMC - Spare Capacity Ignored'!$F36+'LRMC - Spare Capacity Ignored'!$G36),'LRMC - Spare Capacity Ignored'!$I36,0))</f>
        <v/>
      </c>
      <c r="Q37" s="180" t="str">
        <f>IF($D37=".","",IF(Q$12&gt;('LRMC - Spare Capacity Ignored'!$F36+'LRMC - Spare Capacity Ignored'!$G36),'LRMC - Spare Capacity Ignored'!$I36,0))</f>
        <v/>
      </c>
      <c r="R37" s="180" t="str">
        <f>IF($D37=".","",IF(R$12&gt;('LRMC - Spare Capacity Ignored'!$F36+'LRMC - Spare Capacity Ignored'!$G36),'LRMC - Spare Capacity Ignored'!$I36,0))</f>
        <v/>
      </c>
      <c r="S37" s="180" t="str">
        <f>IF($D37=".","",IF(S$12&gt;('LRMC - Spare Capacity Ignored'!$F36+'LRMC - Spare Capacity Ignored'!$G36),'LRMC - Spare Capacity Ignored'!$I36,0))</f>
        <v/>
      </c>
      <c r="T37" s="180" t="str">
        <f>IF($D37=".","",IF(T$12&gt;('LRMC - Spare Capacity Ignored'!$F36+'LRMC - Spare Capacity Ignored'!$G36),'LRMC - Spare Capacity Ignored'!$I36,0))</f>
        <v/>
      </c>
      <c r="U37" s="180" t="str">
        <f>IF($D37=".","",IF(U$12&gt;('LRMC - Spare Capacity Ignored'!$F36+'LRMC - Spare Capacity Ignored'!$G36),'LRMC - Spare Capacity Ignored'!$I36,0))</f>
        <v/>
      </c>
      <c r="V37" s="180" t="str">
        <f>IF($D37=".","",IF(V$12&gt;('LRMC - Spare Capacity Ignored'!$F36+'LRMC - Spare Capacity Ignored'!$G36),'LRMC - Spare Capacity Ignored'!$I36,0))</f>
        <v/>
      </c>
      <c r="W37" s="180" t="str">
        <f>IF($D37=".","",IF(W$12&gt;('LRMC - Spare Capacity Ignored'!$F36+'LRMC - Spare Capacity Ignored'!$G36),'LRMC - Spare Capacity Ignored'!$I36,0))</f>
        <v/>
      </c>
      <c r="X37" s="180" t="str">
        <f>IF($D37=".","",IF(X$12&gt;('LRMC - Spare Capacity Ignored'!$F36+'LRMC - Spare Capacity Ignored'!$G36),'LRMC - Spare Capacity Ignored'!$I36,0))</f>
        <v/>
      </c>
      <c r="Y37" s="180" t="str">
        <f>IF($D37=".","",IF(Y$12&gt;('LRMC - Spare Capacity Ignored'!$F36+'LRMC - Spare Capacity Ignored'!$G36),'LRMC - Spare Capacity Ignored'!$I36,0))</f>
        <v/>
      </c>
      <c r="Z37" s="180" t="str">
        <f>IF($D37=".","",IF(Z$12&gt;('LRMC - Spare Capacity Ignored'!$F36+'LRMC - Spare Capacity Ignored'!$G36),'LRMC - Spare Capacity Ignored'!$I36,0))</f>
        <v/>
      </c>
      <c r="AA37" s="180" t="str">
        <f>IF($D37=".","",IF(AA$12&gt;('LRMC - Spare Capacity Ignored'!$F36+'LRMC - Spare Capacity Ignored'!$G36),'LRMC - Spare Capacity Ignored'!$I36,0))</f>
        <v/>
      </c>
      <c r="AB37" s="180" t="str">
        <f>IF($D37=".","",IF(AB$12&gt;('LRMC - Spare Capacity Ignored'!$F36+'LRMC - Spare Capacity Ignored'!$G36),'LRMC - Spare Capacity Ignored'!$I36,0))</f>
        <v/>
      </c>
      <c r="AC37" s="180" t="str">
        <f>IF($D37=".","",IF(AC$12&gt;('LRMC - Spare Capacity Ignored'!$F36+'LRMC - Spare Capacity Ignored'!$G36),'LRMC - Spare Capacity Ignored'!$I36,0))</f>
        <v/>
      </c>
      <c r="AD37" s="180" t="str">
        <f>IF($D37=".","",IF(AD$12&gt;('LRMC - Spare Capacity Ignored'!$F36+'LRMC - Spare Capacity Ignored'!$G36),'LRMC - Spare Capacity Ignored'!$I36,0))</f>
        <v/>
      </c>
      <c r="AE37" s="180" t="str">
        <f>IF($D37=".","",IF(AE$12&gt;('LRMC - Spare Capacity Ignored'!$F36+'LRMC - Spare Capacity Ignored'!$G36),'LRMC - Spare Capacity Ignored'!$I36,0))</f>
        <v/>
      </c>
      <c r="AF37" s="180" t="str">
        <f>IF($D37=".","",IF(AF$12&gt;('LRMC - Spare Capacity Ignored'!$F36+'LRMC - Spare Capacity Ignored'!$G36),'LRMC - Spare Capacity Ignored'!$I36,0))</f>
        <v/>
      </c>
      <c r="AG37" s="180" t="str">
        <f>IF($D37=".","",IF(AG$12&gt;('LRMC - Spare Capacity Ignored'!$F36+'LRMC - Spare Capacity Ignored'!$G36),'LRMC - Spare Capacity Ignored'!$I36,0))</f>
        <v/>
      </c>
      <c r="AH37" s="180" t="str">
        <f>IF($D37=".","",IF(AH$12&gt;('LRMC - Spare Capacity Ignored'!$F36+'LRMC - Spare Capacity Ignored'!$G36),'LRMC - Spare Capacity Ignored'!$I36,0))</f>
        <v/>
      </c>
      <c r="AI37" s="180" t="str">
        <f>IF($D37=".","",IF(AI$12&gt;('LRMC - Spare Capacity Ignored'!$F36+'LRMC - Spare Capacity Ignored'!$G36),'LRMC - Spare Capacity Ignored'!$I36,0))</f>
        <v/>
      </c>
      <c r="AJ37" s="180" t="str">
        <f>IF($D37=".","",IF(AJ$12&gt;('LRMC - Spare Capacity Ignored'!$F36+'LRMC - Spare Capacity Ignored'!$G36),'LRMC - Spare Capacity Ignored'!$I36,0))</f>
        <v/>
      </c>
      <c r="AK37" s="180" t="str">
        <f>IF($D37=".","",IF(AK$12&gt;('LRMC - Spare Capacity Ignored'!$F36+'LRMC - Spare Capacity Ignored'!$G36),'LRMC - Spare Capacity Ignored'!$I36,0))</f>
        <v/>
      </c>
      <c r="AL37" s="180" t="str">
        <f>IF($D37=".","",IF(AL$12&gt;('LRMC - Spare Capacity Ignored'!$F36+'LRMC - Spare Capacity Ignored'!$G36),'LRMC - Spare Capacity Ignored'!$I36,0))</f>
        <v/>
      </c>
      <c r="AM37" s="180" t="str">
        <f>IF($D37=".","",IF(AM$12&gt;('LRMC - Spare Capacity Ignored'!$F36+'LRMC - Spare Capacity Ignored'!$G36),'LRMC - Spare Capacity Ignored'!$I36,0))</f>
        <v/>
      </c>
      <c r="AN37" s="180" t="str">
        <f>IF($D37=".","",IF(AN$12&gt;('LRMC - Spare Capacity Ignored'!$F36+'LRMC - Spare Capacity Ignored'!$G36),'LRMC - Spare Capacity Ignored'!$I36,0))</f>
        <v/>
      </c>
      <c r="AO37" s="180" t="str">
        <f>IF($D37=".","",IF(AO$12&gt;('LRMC - Spare Capacity Ignored'!$F36+'LRMC - Spare Capacity Ignored'!$G36),'LRMC - Spare Capacity Ignored'!$I36,0))</f>
        <v/>
      </c>
      <c r="AP37" s="180" t="str">
        <f>IF($D37=".","",IF(AP$12&gt;('LRMC - Spare Capacity Ignored'!$F36+'LRMC - Spare Capacity Ignored'!$G36),'LRMC - Spare Capacity Ignored'!$I36,0))</f>
        <v/>
      </c>
      <c r="AQ37" s="180" t="str">
        <f>IF($D37=".","",IF(AQ$12&gt;('LRMC - Spare Capacity Ignored'!$F36+'LRMC - Spare Capacity Ignored'!$G36),'LRMC - Spare Capacity Ignored'!$I36,0))</f>
        <v/>
      </c>
      <c r="AR37" s="180" t="str">
        <f>IF($D37=".","",IF(AR$12&gt;('LRMC - Spare Capacity Ignored'!$F36+'LRMC - Spare Capacity Ignored'!$G36),'LRMC - Spare Capacity Ignored'!$I36,0))</f>
        <v/>
      </c>
      <c r="AS37" s="180" t="str">
        <f>IF($D37=".","",IF(AS$12&gt;('LRMC - Spare Capacity Ignored'!$F36+'LRMC - Spare Capacity Ignored'!$G36),'LRMC - Spare Capacity Ignored'!$I36,0))</f>
        <v/>
      </c>
      <c r="AT37" s="180" t="str">
        <f>IF($D37=".","",IF(AT$12&gt;('LRMC - Spare Capacity Ignored'!$F36+'LRMC - Spare Capacity Ignored'!$G36),'LRMC - Spare Capacity Ignored'!$I36,0))</f>
        <v/>
      </c>
      <c r="AU37" s="180" t="str">
        <f>IF($D37=".","",IF(AU$12&gt;('LRMC - Spare Capacity Ignored'!$F36+'LRMC - Spare Capacity Ignored'!$G36),'LRMC - Spare Capacity Ignored'!$I36,0))</f>
        <v/>
      </c>
      <c r="AV37" s="180" t="str">
        <f>IF($D37=".","",IF(AV$12&gt;('LRMC - Spare Capacity Ignored'!$F36+'LRMC - Spare Capacity Ignored'!$G36),'LRMC - Spare Capacity Ignored'!$I36,0))</f>
        <v/>
      </c>
      <c r="AW37" s="180" t="str">
        <f>IF($D37=".","",IF(AW$12&gt;('LRMC - Spare Capacity Ignored'!$F36+'LRMC - Spare Capacity Ignored'!$G36),'LRMC - Spare Capacity Ignored'!$I36,0))</f>
        <v/>
      </c>
      <c r="AX37" s="180" t="str">
        <f>IF($D37=".","",IF(AX$12&gt;('LRMC - Spare Capacity Ignored'!$F36+'LRMC - Spare Capacity Ignored'!$G36),'LRMC - Spare Capacity Ignored'!$I36,0))</f>
        <v/>
      </c>
      <c r="AY37" s="180" t="str">
        <f>IF($D37=".","",IF(AY$12&gt;('LRMC - Spare Capacity Ignored'!$F36+'LRMC - Spare Capacity Ignored'!$G36),'LRMC - Spare Capacity Ignored'!$I36,0))</f>
        <v/>
      </c>
      <c r="AZ37" s="180" t="str">
        <f>IF($D37=".","",IF(AZ$12&gt;('LRMC - Spare Capacity Ignored'!$F36+'LRMC - Spare Capacity Ignored'!$G36),'LRMC - Spare Capacity Ignored'!$I36,0))</f>
        <v/>
      </c>
      <c r="BA37" s="180" t="str">
        <f>IF($D37=".","",IF(BA$12&gt;('LRMC - Spare Capacity Ignored'!$F36+'LRMC - Spare Capacity Ignored'!$G36),'LRMC - Spare Capacity Ignored'!$I36,0))</f>
        <v/>
      </c>
      <c r="BB37" s="180" t="str">
        <f>IF($D37=".","",IF(BB$12&gt;('LRMC - Spare Capacity Ignored'!$F36+'LRMC - Spare Capacity Ignored'!$G36),'LRMC - Spare Capacity Ignored'!$I36,0))</f>
        <v/>
      </c>
      <c r="BC37" s="180" t="str">
        <f>IF($D37=".","",IF(BC$12&gt;('LRMC - Spare Capacity Ignored'!$F36+'LRMC - Spare Capacity Ignored'!$G36),'LRMC - Spare Capacity Ignored'!$I36,0))</f>
        <v/>
      </c>
      <c r="BD37" s="180" t="str">
        <f>IF($D37=".","",IF(BD$12&gt;('LRMC - Spare Capacity Ignored'!$F36+'LRMC - Spare Capacity Ignored'!$G36),'LRMC - Spare Capacity Ignored'!$I36,0))</f>
        <v/>
      </c>
      <c r="BE37" s="180" t="str">
        <f>IF($D37=".","",IF(BE$12&gt;('LRMC - Spare Capacity Ignored'!$F36+'LRMC - Spare Capacity Ignored'!$G36),'LRMC - Spare Capacity Ignored'!$I36,0))</f>
        <v/>
      </c>
      <c r="BF37" s="180" t="str">
        <f>IF($D37=".","",IF(BF$12&gt;('LRMC - Spare Capacity Ignored'!$F36+'LRMC - Spare Capacity Ignored'!$G36),'LRMC - Spare Capacity Ignored'!$I36,0))</f>
        <v/>
      </c>
      <c r="BG37" s="180" t="str">
        <f>IF($D37=".","",IF(BG$12&gt;('LRMC - Spare Capacity Ignored'!$F36+'LRMC - Spare Capacity Ignored'!$G36),'LRMC - Spare Capacity Ignored'!$I36,0))</f>
        <v/>
      </c>
      <c r="BH37" s="180" t="str">
        <f>IF($D37=".","",IF(BH$12&gt;('LRMC - Spare Capacity Ignored'!$F36+'LRMC - Spare Capacity Ignored'!$G36),'LRMC - Spare Capacity Ignored'!$I36,0))</f>
        <v/>
      </c>
      <c r="BI37" s="180" t="str">
        <f>IF($D37=".","",IF(BI$12&gt;('LRMC - Spare Capacity Ignored'!$F36+'LRMC - Spare Capacity Ignored'!$G36),'LRMC - Spare Capacity Ignored'!$I36,0))</f>
        <v/>
      </c>
      <c r="BJ37" s="180" t="str">
        <f>IF($D37=".","",IF(BJ$12&gt;('LRMC - Spare Capacity Ignored'!$F36+'LRMC - Spare Capacity Ignored'!$G36),'LRMC - Spare Capacity Ignored'!$I36,0))</f>
        <v/>
      </c>
      <c r="BK37" s="180" t="str">
        <f>IF($D37=".","",IF(BK$12&gt;('LRMC - Spare Capacity Ignored'!$F36+'LRMC - Spare Capacity Ignored'!$G36),'LRMC - Spare Capacity Ignored'!$I36,0))</f>
        <v/>
      </c>
      <c r="BL37" s="180" t="str">
        <f>IF($D37=".","",IF(BL$12&gt;('LRMC - Spare Capacity Ignored'!$F36+'LRMC - Spare Capacity Ignored'!$G36),'LRMC - Spare Capacity Ignored'!$I36,0))</f>
        <v/>
      </c>
      <c r="BM37" s="180" t="str">
        <f>IF($D37=".","",IF(BM$12&gt;('LRMC - Spare Capacity Ignored'!$F36+'LRMC - Spare Capacity Ignored'!$G36),'LRMC - Spare Capacity Ignored'!$I36,0))</f>
        <v/>
      </c>
      <c r="BN37" s="180" t="str">
        <f>IF($D37=".","",IF(BN$12&gt;('LRMC - Spare Capacity Ignored'!$F36+'LRMC - Spare Capacity Ignored'!$G36),'LRMC - Spare Capacity Ignored'!$I36,0))</f>
        <v/>
      </c>
      <c r="BO37" s="180" t="str">
        <f>IF($D37=".","",IF(BO$12&gt;('LRMC - Spare Capacity Ignored'!$F36+'LRMC - Spare Capacity Ignored'!$G36),'LRMC - Spare Capacity Ignored'!$I36,0))</f>
        <v/>
      </c>
      <c r="BP37" s="180" t="str">
        <f>IF($D37=".","",IF(BP$12&gt;('LRMC - Spare Capacity Ignored'!$F36+'LRMC - Spare Capacity Ignored'!$G36),'LRMC - Spare Capacity Ignored'!$I36,0))</f>
        <v/>
      </c>
      <c r="BQ37" s="180" t="str">
        <f>IF($D37=".","",IF(BQ$12&gt;('LRMC - Spare Capacity Ignored'!$F36+'LRMC - Spare Capacity Ignored'!$G36),'LRMC - Spare Capacity Ignored'!$I36,0))</f>
        <v/>
      </c>
      <c r="BR37" s="180" t="str">
        <f>IF($D37=".","",IF(BR$12&gt;('LRMC - Spare Capacity Ignored'!$F36+'LRMC - Spare Capacity Ignored'!$G36),'LRMC - Spare Capacity Ignored'!$I36,0))</f>
        <v/>
      </c>
      <c r="BS37" s="180" t="str">
        <f>IF($D37=".","",IF(BS$12&gt;('LRMC - Spare Capacity Ignored'!$F36+'LRMC - Spare Capacity Ignored'!$G36),'LRMC - Spare Capacity Ignored'!$I36,0))</f>
        <v/>
      </c>
      <c r="BT37" s="180" t="str">
        <f>IF($D37=".","",IF(BT$12&gt;('LRMC - Spare Capacity Ignored'!$F36+'LRMC - Spare Capacity Ignored'!$G36),'LRMC - Spare Capacity Ignored'!$I36,0))</f>
        <v/>
      </c>
      <c r="BU37" s="180" t="str">
        <f>IF($D37=".","",IF(BU$12&gt;('LRMC - Spare Capacity Ignored'!$F36+'LRMC - Spare Capacity Ignored'!$G36),'LRMC - Spare Capacity Ignored'!$I36,0))</f>
        <v/>
      </c>
      <c r="BV37" s="180" t="str">
        <f>IF($D37=".","",IF(BV$12&gt;('LRMC - Spare Capacity Ignored'!$F36+'LRMC - Spare Capacity Ignored'!$G36),'LRMC - Spare Capacity Ignored'!$I36,0))</f>
        <v/>
      </c>
      <c r="BW37" s="180" t="str">
        <f>IF($D37=".","",IF(BW$12&gt;('LRMC - Spare Capacity Ignored'!$F36+'LRMC - Spare Capacity Ignored'!$G36),'LRMC - Spare Capacity Ignored'!$I36,0))</f>
        <v/>
      </c>
      <c r="BX37" s="180" t="str">
        <f>IF($D37=".","",IF(BX$12&gt;('LRMC - Spare Capacity Ignored'!$F36+'LRMC - Spare Capacity Ignored'!$G36),'LRMC - Spare Capacity Ignored'!$I36,0))</f>
        <v/>
      </c>
      <c r="BY37" s="180" t="str">
        <f>IF($D37=".","",IF(BY$12&gt;('LRMC - Spare Capacity Ignored'!$F36+'LRMC - Spare Capacity Ignored'!$G36),'LRMC - Spare Capacity Ignored'!$I36,0))</f>
        <v/>
      </c>
      <c r="BZ37" s="180" t="str">
        <f>IF($D37=".","",IF(BZ$12&gt;('LRMC - Spare Capacity Ignored'!$F36+'LRMC - Spare Capacity Ignored'!$G36),'LRMC - Spare Capacity Ignored'!$I36,0))</f>
        <v/>
      </c>
      <c r="CA37" s="180" t="str">
        <f>IF($D37=".","",IF(CA$12&gt;('LRMC - Spare Capacity Ignored'!$F36+'LRMC - Spare Capacity Ignored'!$G36),'LRMC - Spare Capacity Ignored'!$I36,0))</f>
        <v/>
      </c>
      <c r="CB37" s="180" t="str">
        <f>IF($D37=".","",IF(CB$12&gt;('LRMC - Spare Capacity Ignored'!$F36+'LRMC - Spare Capacity Ignored'!$G36),'LRMC - Spare Capacity Ignored'!$I36,0))</f>
        <v/>
      </c>
      <c r="CC37" s="180" t="str">
        <f>IF($D37=".","",IF(CC$12&gt;('LRMC - Spare Capacity Ignored'!$F36+'LRMC - Spare Capacity Ignored'!$G36),'LRMC - Spare Capacity Ignored'!$I36,0))</f>
        <v/>
      </c>
      <c r="CD37" s="180" t="str">
        <f>IF($D37=".","",IF(CD$12&gt;('LRMC - Spare Capacity Ignored'!$F36+'LRMC - Spare Capacity Ignored'!$G36),'LRMC - Spare Capacity Ignored'!$I36,0))</f>
        <v/>
      </c>
      <c r="CE37" s="180" t="str">
        <f>IF($D37=".","",IF(CE$12&gt;('LRMC - Spare Capacity Ignored'!$F36+'LRMC - Spare Capacity Ignored'!$G36),'LRMC - Spare Capacity Ignored'!$I36,0))</f>
        <v/>
      </c>
      <c r="CF37" s="180" t="str">
        <f>IF($D37=".","",IF(CF$12&gt;('LRMC - Spare Capacity Ignored'!$F36+'LRMC - Spare Capacity Ignored'!$G36),'LRMC - Spare Capacity Ignored'!$I36,0))</f>
        <v/>
      </c>
      <c r="CG37" s="180" t="str">
        <f>IF($D37=".","",IF(CG$12&gt;('LRMC - Spare Capacity Ignored'!$F36+'LRMC - Spare Capacity Ignored'!$G36),'LRMC - Spare Capacity Ignored'!$I36,0))</f>
        <v/>
      </c>
      <c r="CH37" s="180" t="str">
        <f>IF($D37=".","",IF(CH$12&gt;('LRMC - Spare Capacity Ignored'!$F36+'LRMC - Spare Capacity Ignored'!$G36),'LRMC - Spare Capacity Ignored'!$I36,0))</f>
        <v/>
      </c>
      <c r="CI37" s="180" t="str">
        <f>IF($D37=".","",IF(CI$12&gt;('LRMC - Spare Capacity Ignored'!$F36+'LRMC - Spare Capacity Ignored'!$G36),'LRMC - Spare Capacity Ignored'!$I36,0))</f>
        <v/>
      </c>
      <c r="CJ37" s="180" t="str">
        <f>IF($D37=".","",IF(CJ$12&gt;('LRMC - Spare Capacity Ignored'!$F36+'LRMC - Spare Capacity Ignored'!$G36),'LRMC - Spare Capacity Ignored'!$I36,0))</f>
        <v/>
      </c>
      <c r="CK37" s="180" t="str">
        <f>IF($D37=".","",IF(CK$12&gt;('LRMC - Spare Capacity Ignored'!$F36+'LRMC - Spare Capacity Ignored'!$G36),'LRMC - Spare Capacity Ignored'!$I36,0))</f>
        <v/>
      </c>
      <c r="CL37" s="180" t="str">
        <f>IF($D37=".","",IF(CL$12&gt;('LRMC - Spare Capacity Ignored'!$F36+'LRMC - Spare Capacity Ignored'!$G36),'LRMC - Spare Capacity Ignored'!$I36,0))</f>
        <v/>
      </c>
      <c r="CM37" s="180" t="str">
        <f>IF($D37=".","",IF(CM$12&gt;('LRMC - Spare Capacity Ignored'!$F36+'LRMC - Spare Capacity Ignored'!$G36),'LRMC - Spare Capacity Ignored'!$I36,0))</f>
        <v/>
      </c>
      <c r="CN37" s="180" t="str">
        <f>IF($D37=".","",IF(CN$12&gt;('LRMC - Spare Capacity Ignored'!$F36+'LRMC - Spare Capacity Ignored'!$G36),'LRMC - Spare Capacity Ignored'!$I36,0))</f>
        <v/>
      </c>
      <c r="CO37" s="180" t="str">
        <f>IF($D37=".","",IF(CO$12&gt;('LRMC - Spare Capacity Ignored'!$F36+'LRMC - Spare Capacity Ignored'!$G36),'LRMC - Spare Capacity Ignored'!$I36,0))</f>
        <v/>
      </c>
      <c r="CP37" s="180" t="str">
        <f>IF($D37=".","",IF(CP$12&gt;('LRMC - Spare Capacity Ignored'!$F36+'LRMC - Spare Capacity Ignored'!$G36),'LRMC - Spare Capacity Ignored'!$I36,0))</f>
        <v/>
      </c>
      <c r="CQ37" s="180" t="str">
        <f>IF($D37=".","",IF(CQ$12&gt;('LRMC - Spare Capacity Ignored'!$F36+'LRMC - Spare Capacity Ignored'!$G36),'LRMC - Spare Capacity Ignored'!$I36,0))</f>
        <v/>
      </c>
      <c r="CR37" s="180" t="str">
        <f>IF($D37=".","",IF(CR$12&gt;('LRMC - Spare Capacity Ignored'!$F36+'LRMC - Spare Capacity Ignored'!$G36),'LRMC - Spare Capacity Ignored'!$I36,0))</f>
        <v/>
      </c>
      <c r="CS37" s="180" t="str">
        <f>IF($D37=".","",IF(CS$12&gt;('LRMC - Spare Capacity Ignored'!$F36+'LRMC - Spare Capacity Ignored'!$G36),'LRMC - Spare Capacity Ignored'!$I36,0))</f>
        <v/>
      </c>
      <c r="CT37" s="180" t="str">
        <f>IF($D37=".","",IF(CT$12&gt;('LRMC - Spare Capacity Ignored'!$F36+'LRMC - Spare Capacity Ignored'!$G36),'LRMC - Spare Capacity Ignored'!$I36,0))</f>
        <v/>
      </c>
      <c r="CU37" s="180" t="str">
        <f>IF($D37=".","",IF(CU$12&gt;('LRMC - Spare Capacity Ignored'!$F36+'LRMC - Spare Capacity Ignored'!$G36),'LRMC - Spare Capacity Ignored'!$I36,0))</f>
        <v/>
      </c>
      <c r="CV37" s="180" t="str">
        <f>IF($D37=".","",IF(CV$12&gt;('LRMC - Spare Capacity Ignored'!$F36+'LRMC - Spare Capacity Ignored'!$G36),'LRMC - Spare Capacity Ignored'!$I36,0))</f>
        <v/>
      </c>
      <c r="CW37" s="180" t="str">
        <f>IF($D37=".","",IF(CW$12&gt;('LRMC - Spare Capacity Ignored'!$F36+'LRMC - Spare Capacity Ignored'!$G36),'LRMC - Spare Capacity Ignored'!$I36,0))</f>
        <v/>
      </c>
      <c r="CX37" s="180" t="str">
        <f>IF($D37=".","",IF(CX$12&gt;('LRMC - Spare Capacity Ignored'!$F36+'LRMC - Spare Capacity Ignored'!$G36),'LRMC - Spare Capacity Ignored'!$I36,0))</f>
        <v/>
      </c>
      <c r="CY37" s="180" t="str">
        <f>IF($D37=".","",IF(CY$12&gt;('LRMC - Spare Capacity Ignored'!$F36+'LRMC - Spare Capacity Ignored'!$G36),'LRMC - Spare Capacity Ignored'!$I36,0))</f>
        <v/>
      </c>
      <c r="CZ37" s="180" t="str">
        <f>IF($D37=".","",IF(CZ$12&gt;('LRMC - Spare Capacity Ignored'!$F36+'LRMC - Spare Capacity Ignored'!$G36),'LRMC - Spare Capacity Ignored'!$I36,0))</f>
        <v/>
      </c>
      <c r="DA37" s="180" t="str">
        <f>IF($D37=".","",IF(DA$12&gt;('LRMC - Spare Capacity Ignored'!$F36+'LRMC - Spare Capacity Ignored'!$G36),'LRMC - Spare Capacity Ignored'!$I36,0))</f>
        <v/>
      </c>
      <c r="DB37" s="177"/>
    </row>
    <row r="38" spans="3:106" x14ac:dyDescent="0.25">
      <c r="C38" s="183">
        <f>Inputs!C58</f>
        <v>21</v>
      </c>
      <c r="D38" s="120" t="str">
        <f>IF(Inputs!D58="",".",Inputs!D58)</f>
        <v>.</v>
      </c>
      <c r="E38" s="182"/>
      <c r="F38" s="180" t="str">
        <f>IF($D38=".","",IF(F$12&gt;('LRMC - Spare Capacity Ignored'!$F37+'LRMC - Spare Capacity Ignored'!$G37),'LRMC - Spare Capacity Ignored'!$I37,0))</f>
        <v/>
      </c>
      <c r="G38" s="180" t="str">
        <f>IF($D38=".","",IF(G$12&gt;('LRMC - Spare Capacity Ignored'!$F37+'LRMC - Spare Capacity Ignored'!$G37),'LRMC - Spare Capacity Ignored'!$I37,0))</f>
        <v/>
      </c>
      <c r="H38" s="180" t="str">
        <f>IF($D38=".","",IF(H$12&gt;('LRMC - Spare Capacity Ignored'!$F37+'LRMC - Spare Capacity Ignored'!$G37),'LRMC - Spare Capacity Ignored'!$I37,0))</f>
        <v/>
      </c>
      <c r="I38" s="180" t="str">
        <f>IF($D38=".","",IF(I$12&gt;('LRMC - Spare Capacity Ignored'!$F37+'LRMC - Spare Capacity Ignored'!$G37),'LRMC - Spare Capacity Ignored'!$I37,0))</f>
        <v/>
      </c>
      <c r="J38" s="180" t="str">
        <f>IF($D38=".","",IF(J$12&gt;('LRMC - Spare Capacity Ignored'!$F37+'LRMC - Spare Capacity Ignored'!$G37),'LRMC - Spare Capacity Ignored'!$I37,0))</f>
        <v/>
      </c>
      <c r="K38" s="180" t="str">
        <f>IF($D38=".","",IF(K$12&gt;('LRMC - Spare Capacity Ignored'!$F37+'LRMC - Spare Capacity Ignored'!$G37),'LRMC - Spare Capacity Ignored'!$I37,0))</f>
        <v/>
      </c>
      <c r="L38" s="180" t="str">
        <f>IF($D38=".","",IF(L$12&gt;('LRMC - Spare Capacity Ignored'!$F37+'LRMC - Spare Capacity Ignored'!$G37),'LRMC - Spare Capacity Ignored'!$I37,0))</f>
        <v/>
      </c>
      <c r="M38" s="180" t="str">
        <f>IF($D38=".","",IF(M$12&gt;('LRMC - Spare Capacity Ignored'!$F37+'LRMC - Spare Capacity Ignored'!$G37),'LRMC - Spare Capacity Ignored'!$I37,0))</f>
        <v/>
      </c>
      <c r="N38" s="180" t="str">
        <f>IF($D38=".","",IF(N$12&gt;('LRMC - Spare Capacity Ignored'!$F37+'LRMC - Spare Capacity Ignored'!$G37),'LRMC - Spare Capacity Ignored'!$I37,0))</f>
        <v/>
      </c>
      <c r="O38" s="180" t="str">
        <f>IF($D38=".","",IF(O$12&gt;('LRMC - Spare Capacity Ignored'!$F37+'LRMC - Spare Capacity Ignored'!$G37),'LRMC - Spare Capacity Ignored'!$I37,0))</f>
        <v/>
      </c>
      <c r="P38" s="180" t="str">
        <f>IF($D38=".","",IF(P$12&gt;('LRMC - Spare Capacity Ignored'!$F37+'LRMC - Spare Capacity Ignored'!$G37),'LRMC - Spare Capacity Ignored'!$I37,0))</f>
        <v/>
      </c>
      <c r="Q38" s="180" t="str">
        <f>IF($D38=".","",IF(Q$12&gt;('LRMC - Spare Capacity Ignored'!$F37+'LRMC - Spare Capacity Ignored'!$G37),'LRMC - Spare Capacity Ignored'!$I37,0))</f>
        <v/>
      </c>
      <c r="R38" s="180" t="str">
        <f>IF($D38=".","",IF(R$12&gt;('LRMC - Spare Capacity Ignored'!$F37+'LRMC - Spare Capacity Ignored'!$G37),'LRMC - Spare Capacity Ignored'!$I37,0))</f>
        <v/>
      </c>
      <c r="S38" s="180" t="str">
        <f>IF($D38=".","",IF(S$12&gt;('LRMC - Spare Capacity Ignored'!$F37+'LRMC - Spare Capacity Ignored'!$G37),'LRMC - Spare Capacity Ignored'!$I37,0))</f>
        <v/>
      </c>
      <c r="T38" s="180" t="str">
        <f>IF($D38=".","",IF(T$12&gt;('LRMC - Spare Capacity Ignored'!$F37+'LRMC - Spare Capacity Ignored'!$G37),'LRMC - Spare Capacity Ignored'!$I37,0))</f>
        <v/>
      </c>
      <c r="U38" s="180" t="str">
        <f>IF($D38=".","",IF(U$12&gt;('LRMC - Spare Capacity Ignored'!$F37+'LRMC - Spare Capacity Ignored'!$G37),'LRMC - Spare Capacity Ignored'!$I37,0))</f>
        <v/>
      </c>
      <c r="V38" s="180" t="str">
        <f>IF($D38=".","",IF(V$12&gt;('LRMC - Spare Capacity Ignored'!$F37+'LRMC - Spare Capacity Ignored'!$G37),'LRMC - Spare Capacity Ignored'!$I37,0))</f>
        <v/>
      </c>
      <c r="W38" s="180" t="str">
        <f>IF($D38=".","",IF(W$12&gt;('LRMC - Spare Capacity Ignored'!$F37+'LRMC - Spare Capacity Ignored'!$G37),'LRMC - Spare Capacity Ignored'!$I37,0))</f>
        <v/>
      </c>
      <c r="X38" s="180" t="str">
        <f>IF($D38=".","",IF(X$12&gt;('LRMC - Spare Capacity Ignored'!$F37+'LRMC - Spare Capacity Ignored'!$G37),'LRMC - Spare Capacity Ignored'!$I37,0))</f>
        <v/>
      </c>
      <c r="Y38" s="180" t="str">
        <f>IF($D38=".","",IF(Y$12&gt;('LRMC - Spare Capacity Ignored'!$F37+'LRMC - Spare Capacity Ignored'!$G37),'LRMC - Spare Capacity Ignored'!$I37,0))</f>
        <v/>
      </c>
      <c r="Z38" s="180" t="str">
        <f>IF($D38=".","",IF(Z$12&gt;('LRMC - Spare Capacity Ignored'!$F37+'LRMC - Spare Capacity Ignored'!$G37),'LRMC - Spare Capacity Ignored'!$I37,0))</f>
        <v/>
      </c>
      <c r="AA38" s="180" t="str">
        <f>IF($D38=".","",IF(AA$12&gt;('LRMC - Spare Capacity Ignored'!$F37+'LRMC - Spare Capacity Ignored'!$G37),'LRMC - Spare Capacity Ignored'!$I37,0))</f>
        <v/>
      </c>
      <c r="AB38" s="180" t="str">
        <f>IF($D38=".","",IF(AB$12&gt;('LRMC - Spare Capacity Ignored'!$F37+'LRMC - Spare Capacity Ignored'!$G37),'LRMC - Spare Capacity Ignored'!$I37,0))</f>
        <v/>
      </c>
      <c r="AC38" s="180" t="str">
        <f>IF($D38=".","",IF(AC$12&gt;('LRMC - Spare Capacity Ignored'!$F37+'LRMC - Spare Capacity Ignored'!$G37),'LRMC - Spare Capacity Ignored'!$I37,0))</f>
        <v/>
      </c>
      <c r="AD38" s="180" t="str">
        <f>IF($D38=".","",IF(AD$12&gt;('LRMC - Spare Capacity Ignored'!$F37+'LRMC - Spare Capacity Ignored'!$G37),'LRMC - Spare Capacity Ignored'!$I37,0))</f>
        <v/>
      </c>
      <c r="AE38" s="180" t="str">
        <f>IF($D38=".","",IF(AE$12&gt;('LRMC - Spare Capacity Ignored'!$F37+'LRMC - Spare Capacity Ignored'!$G37),'LRMC - Spare Capacity Ignored'!$I37,0))</f>
        <v/>
      </c>
      <c r="AF38" s="180" t="str">
        <f>IF($D38=".","",IF(AF$12&gt;('LRMC - Spare Capacity Ignored'!$F37+'LRMC - Spare Capacity Ignored'!$G37),'LRMC - Spare Capacity Ignored'!$I37,0))</f>
        <v/>
      </c>
      <c r="AG38" s="180" t="str">
        <f>IF($D38=".","",IF(AG$12&gt;('LRMC - Spare Capacity Ignored'!$F37+'LRMC - Spare Capacity Ignored'!$G37),'LRMC - Spare Capacity Ignored'!$I37,0))</f>
        <v/>
      </c>
      <c r="AH38" s="180" t="str">
        <f>IF($D38=".","",IF(AH$12&gt;('LRMC - Spare Capacity Ignored'!$F37+'LRMC - Spare Capacity Ignored'!$G37),'LRMC - Spare Capacity Ignored'!$I37,0))</f>
        <v/>
      </c>
      <c r="AI38" s="180" t="str">
        <f>IF($D38=".","",IF(AI$12&gt;('LRMC - Spare Capacity Ignored'!$F37+'LRMC - Spare Capacity Ignored'!$G37),'LRMC - Spare Capacity Ignored'!$I37,0))</f>
        <v/>
      </c>
      <c r="AJ38" s="180" t="str">
        <f>IF($D38=".","",IF(AJ$12&gt;('LRMC - Spare Capacity Ignored'!$F37+'LRMC - Spare Capacity Ignored'!$G37),'LRMC - Spare Capacity Ignored'!$I37,0))</f>
        <v/>
      </c>
      <c r="AK38" s="180" t="str">
        <f>IF($D38=".","",IF(AK$12&gt;('LRMC - Spare Capacity Ignored'!$F37+'LRMC - Spare Capacity Ignored'!$G37),'LRMC - Spare Capacity Ignored'!$I37,0))</f>
        <v/>
      </c>
      <c r="AL38" s="180" t="str">
        <f>IF($D38=".","",IF(AL$12&gt;('LRMC - Spare Capacity Ignored'!$F37+'LRMC - Spare Capacity Ignored'!$G37),'LRMC - Spare Capacity Ignored'!$I37,0))</f>
        <v/>
      </c>
      <c r="AM38" s="180" t="str">
        <f>IF($D38=".","",IF(AM$12&gt;('LRMC - Spare Capacity Ignored'!$F37+'LRMC - Spare Capacity Ignored'!$G37),'LRMC - Spare Capacity Ignored'!$I37,0))</f>
        <v/>
      </c>
      <c r="AN38" s="180" t="str">
        <f>IF($D38=".","",IF(AN$12&gt;('LRMC - Spare Capacity Ignored'!$F37+'LRMC - Spare Capacity Ignored'!$G37),'LRMC - Spare Capacity Ignored'!$I37,0))</f>
        <v/>
      </c>
      <c r="AO38" s="180" t="str">
        <f>IF($D38=".","",IF(AO$12&gt;('LRMC - Spare Capacity Ignored'!$F37+'LRMC - Spare Capacity Ignored'!$G37),'LRMC - Spare Capacity Ignored'!$I37,0))</f>
        <v/>
      </c>
      <c r="AP38" s="180" t="str">
        <f>IF($D38=".","",IF(AP$12&gt;('LRMC - Spare Capacity Ignored'!$F37+'LRMC - Spare Capacity Ignored'!$G37),'LRMC - Spare Capacity Ignored'!$I37,0))</f>
        <v/>
      </c>
      <c r="AQ38" s="180" t="str">
        <f>IF($D38=".","",IF(AQ$12&gt;('LRMC - Spare Capacity Ignored'!$F37+'LRMC - Spare Capacity Ignored'!$G37),'LRMC - Spare Capacity Ignored'!$I37,0))</f>
        <v/>
      </c>
      <c r="AR38" s="180" t="str">
        <f>IF($D38=".","",IF(AR$12&gt;('LRMC - Spare Capacity Ignored'!$F37+'LRMC - Spare Capacity Ignored'!$G37),'LRMC - Spare Capacity Ignored'!$I37,0))</f>
        <v/>
      </c>
      <c r="AS38" s="180" t="str">
        <f>IF($D38=".","",IF(AS$12&gt;('LRMC - Spare Capacity Ignored'!$F37+'LRMC - Spare Capacity Ignored'!$G37),'LRMC - Spare Capacity Ignored'!$I37,0))</f>
        <v/>
      </c>
      <c r="AT38" s="180" t="str">
        <f>IF($D38=".","",IF(AT$12&gt;('LRMC - Spare Capacity Ignored'!$F37+'LRMC - Spare Capacity Ignored'!$G37),'LRMC - Spare Capacity Ignored'!$I37,0))</f>
        <v/>
      </c>
      <c r="AU38" s="180" t="str">
        <f>IF($D38=".","",IF(AU$12&gt;('LRMC - Spare Capacity Ignored'!$F37+'LRMC - Spare Capacity Ignored'!$G37),'LRMC - Spare Capacity Ignored'!$I37,0))</f>
        <v/>
      </c>
      <c r="AV38" s="180" t="str">
        <f>IF($D38=".","",IF(AV$12&gt;('LRMC - Spare Capacity Ignored'!$F37+'LRMC - Spare Capacity Ignored'!$G37),'LRMC - Spare Capacity Ignored'!$I37,0))</f>
        <v/>
      </c>
      <c r="AW38" s="180" t="str">
        <f>IF($D38=".","",IF(AW$12&gt;('LRMC - Spare Capacity Ignored'!$F37+'LRMC - Spare Capacity Ignored'!$G37),'LRMC - Spare Capacity Ignored'!$I37,0))</f>
        <v/>
      </c>
      <c r="AX38" s="180" t="str">
        <f>IF($D38=".","",IF(AX$12&gt;('LRMC - Spare Capacity Ignored'!$F37+'LRMC - Spare Capacity Ignored'!$G37),'LRMC - Spare Capacity Ignored'!$I37,0))</f>
        <v/>
      </c>
      <c r="AY38" s="180" t="str">
        <f>IF($D38=".","",IF(AY$12&gt;('LRMC - Spare Capacity Ignored'!$F37+'LRMC - Spare Capacity Ignored'!$G37),'LRMC - Spare Capacity Ignored'!$I37,0))</f>
        <v/>
      </c>
      <c r="AZ38" s="180" t="str">
        <f>IF($D38=".","",IF(AZ$12&gt;('LRMC - Spare Capacity Ignored'!$F37+'LRMC - Spare Capacity Ignored'!$G37),'LRMC - Spare Capacity Ignored'!$I37,0))</f>
        <v/>
      </c>
      <c r="BA38" s="180" t="str">
        <f>IF($D38=".","",IF(BA$12&gt;('LRMC - Spare Capacity Ignored'!$F37+'LRMC - Spare Capacity Ignored'!$G37),'LRMC - Spare Capacity Ignored'!$I37,0))</f>
        <v/>
      </c>
      <c r="BB38" s="180" t="str">
        <f>IF($D38=".","",IF(BB$12&gt;('LRMC - Spare Capacity Ignored'!$F37+'LRMC - Spare Capacity Ignored'!$G37),'LRMC - Spare Capacity Ignored'!$I37,0))</f>
        <v/>
      </c>
      <c r="BC38" s="180" t="str">
        <f>IF($D38=".","",IF(BC$12&gt;('LRMC - Spare Capacity Ignored'!$F37+'LRMC - Spare Capacity Ignored'!$G37),'LRMC - Spare Capacity Ignored'!$I37,0))</f>
        <v/>
      </c>
      <c r="BD38" s="180" t="str">
        <f>IF($D38=".","",IF(BD$12&gt;('LRMC - Spare Capacity Ignored'!$F37+'LRMC - Spare Capacity Ignored'!$G37),'LRMC - Spare Capacity Ignored'!$I37,0))</f>
        <v/>
      </c>
      <c r="BE38" s="180" t="str">
        <f>IF($D38=".","",IF(BE$12&gt;('LRMC - Spare Capacity Ignored'!$F37+'LRMC - Spare Capacity Ignored'!$G37),'LRMC - Spare Capacity Ignored'!$I37,0))</f>
        <v/>
      </c>
      <c r="BF38" s="180" t="str">
        <f>IF($D38=".","",IF(BF$12&gt;('LRMC - Spare Capacity Ignored'!$F37+'LRMC - Spare Capacity Ignored'!$G37),'LRMC - Spare Capacity Ignored'!$I37,0))</f>
        <v/>
      </c>
      <c r="BG38" s="180" t="str">
        <f>IF($D38=".","",IF(BG$12&gt;('LRMC - Spare Capacity Ignored'!$F37+'LRMC - Spare Capacity Ignored'!$G37),'LRMC - Spare Capacity Ignored'!$I37,0))</f>
        <v/>
      </c>
      <c r="BH38" s="180" t="str">
        <f>IF($D38=".","",IF(BH$12&gt;('LRMC - Spare Capacity Ignored'!$F37+'LRMC - Spare Capacity Ignored'!$G37),'LRMC - Spare Capacity Ignored'!$I37,0))</f>
        <v/>
      </c>
      <c r="BI38" s="180" t="str">
        <f>IF($D38=".","",IF(BI$12&gt;('LRMC - Spare Capacity Ignored'!$F37+'LRMC - Spare Capacity Ignored'!$G37),'LRMC - Spare Capacity Ignored'!$I37,0))</f>
        <v/>
      </c>
      <c r="BJ38" s="180" t="str">
        <f>IF($D38=".","",IF(BJ$12&gt;('LRMC - Spare Capacity Ignored'!$F37+'LRMC - Spare Capacity Ignored'!$G37),'LRMC - Spare Capacity Ignored'!$I37,0))</f>
        <v/>
      </c>
      <c r="BK38" s="180" t="str">
        <f>IF($D38=".","",IF(BK$12&gt;('LRMC - Spare Capacity Ignored'!$F37+'LRMC - Spare Capacity Ignored'!$G37),'LRMC - Spare Capacity Ignored'!$I37,0))</f>
        <v/>
      </c>
      <c r="BL38" s="180" t="str">
        <f>IF($D38=".","",IF(BL$12&gt;('LRMC - Spare Capacity Ignored'!$F37+'LRMC - Spare Capacity Ignored'!$G37),'LRMC - Spare Capacity Ignored'!$I37,0))</f>
        <v/>
      </c>
      <c r="BM38" s="180" t="str">
        <f>IF($D38=".","",IF(BM$12&gt;('LRMC - Spare Capacity Ignored'!$F37+'LRMC - Spare Capacity Ignored'!$G37),'LRMC - Spare Capacity Ignored'!$I37,0))</f>
        <v/>
      </c>
      <c r="BN38" s="180" t="str">
        <f>IF($D38=".","",IF(BN$12&gt;('LRMC - Spare Capacity Ignored'!$F37+'LRMC - Spare Capacity Ignored'!$G37),'LRMC - Spare Capacity Ignored'!$I37,0))</f>
        <v/>
      </c>
      <c r="BO38" s="180" t="str">
        <f>IF($D38=".","",IF(BO$12&gt;('LRMC - Spare Capacity Ignored'!$F37+'LRMC - Spare Capacity Ignored'!$G37),'LRMC - Spare Capacity Ignored'!$I37,0))</f>
        <v/>
      </c>
      <c r="BP38" s="180" t="str">
        <f>IF($D38=".","",IF(BP$12&gt;('LRMC - Spare Capacity Ignored'!$F37+'LRMC - Spare Capacity Ignored'!$G37),'LRMC - Spare Capacity Ignored'!$I37,0))</f>
        <v/>
      </c>
      <c r="BQ38" s="180" t="str">
        <f>IF($D38=".","",IF(BQ$12&gt;('LRMC - Spare Capacity Ignored'!$F37+'LRMC - Spare Capacity Ignored'!$G37),'LRMC - Spare Capacity Ignored'!$I37,0))</f>
        <v/>
      </c>
      <c r="BR38" s="180" t="str">
        <f>IF($D38=".","",IF(BR$12&gt;('LRMC - Spare Capacity Ignored'!$F37+'LRMC - Spare Capacity Ignored'!$G37),'LRMC - Spare Capacity Ignored'!$I37,0))</f>
        <v/>
      </c>
      <c r="BS38" s="180" t="str">
        <f>IF($D38=".","",IF(BS$12&gt;('LRMC - Spare Capacity Ignored'!$F37+'LRMC - Spare Capacity Ignored'!$G37),'LRMC - Spare Capacity Ignored'!$I37,0))</f>
        <v/>
      </c>
      <c r="BT38" s="180" t="str">
        <f>IF($D38=".","",IF(BT$12&gt;('LRMC - Spare Capacity Ignored'!$F37+'LRMC - Spare Capacity Ignored'!$G37),'LRMC - Spare Capacity Ignored'!$I37,0))</f>
        <v/>
      </c>
      <c r="BU38" s="180" t="str">
        <f>IF($D38=".","",IF(BU$12&gt;('LRMC - Spare Capacity Ignored'!$F37+'LRMC - Spare Capacity Ignored'!$G37),'LRMC - Spare Capacity Ignored'!$I37,0))</f>
        <v/>
      </c>
      <c r="BV38" s="180" t="str">
        <f>IF($D38=".","",IF(BV$12&gt;('LRMC - Spare Capacity Ignored'!$F37+'LRMC - Spare Capacity Ignored'!$G37),'LRMC - Spare Capacity Ignored'!$I37,0))</f>
        <v/>
      </c>
      <c r="BW38" s="180" t="str">
        <f>IF($D38=".","",IF(BW$12&gt;('LRMC - Spare Capacity Ignored'!$F37+'LRMC - Spare Capacity Ignored'!$G37),'LRMC - Spare Capacity Ignored'!$I37,0))</f>
        <v/>
      </c>
      <c r="BX38" s="180" t="str">
        <f>IF($D38=".","",IF(BX$12&gt;('LRMC - Spare Capacity Ignored'!$F37+'LRMC - Spare Capacity Ignored'!$G37),'LRMC - Spare Capacity Ignored'!$I37,0))</f>
        <v/>
      </c>
      <c r="BY38" s="180" t="str">
        <f>IF($D38=".","",IF(BY$12&gt;('LRMC - Spare Capacity Ignored'!$F37+'LRMC - Spare Capacity Ignored'!$G37),'LRMC - Spare Capacity Ignored'!$I37,0))</f>
        <v/>
      </c>
      <c r="BZ38" s="180" t="str">
        <f>IF($D38=".","",IF(BZ$12&gt;('LRMC - Spare Capacity Ignored'!$F37+'LRMC - Spare Capacity Ignored'!$G37),'LRMC - Spare Capacity Ignored'!$I37,0))</f>
        <v/>
      </c>
      <c r="CA38" s="180" t="str">
        <f>IF($D38=".","",IF(CA$12&gt;('LRMC - Spare Capacity Ignored'!$F37+'LRMC - Spare Capacity Ignored'!$G37),'LRMC - Spare Capacity Ignored'!$I37,0))</f>
        <v/>
      </c>
      <c r="CB38" s="180" t="str">
        <f>IF($D38=".","",IF(CB$12&gt;('LRMC - Spare Capacity Ignored'!$F37+'LRMC - Spare Capacity Ignored'!$G37),'LRMC - Spare Capacity Ignored'!$I37,0))</f>
        <v/>
      </c>
      <c r="CC38" s="180" t="str">
        <f>IF($D38=".","",IF(CC$12&gt;('LRMC - Spare Capacity Ignored'!$F37+'LRMC - Spare Capacity Ignored'!$G37),'LRMC - Spare Capacity Ignored'!$I37,0))</f>
        <v/>
      </c>
      <c r="CD38" s="180" t="str">
        <f>IF($D38=".","",IF(CD$12&gt;('LRMC - Spare Capacity Ignored'!$F37+'LRMC - Spare Capacity Ignored'!$G37),'LRMC - Spare Capacity Ignored'!$I37,0))</f>
        <v/>
      </c>
      <c r="CE38" s="180" t="str">
        <f>IF($D38=".","",IF(CE$12&gt;('LRMC - Spare Capacity Ignored'!$F37+'LRMC - Spare Capacity Ignored'!$G37),'LRMC - Spare Capacity Ignored'!$I37,0))</f>
        <v/>
      </c>
      <c r="CF38" s="180" t="str">
        <f>IF($D38=".","",IF(CF$12&gt;('LRMC - Spare Capacity Ignored'!$F37+'LRMC - Spare Capacity Ignored'!$G37),'LRMC - Spare Capacity Ignored'!$I37,0))</f>
        <v/>
      </c>
      <c r="CG38" s="180" t="str">
        <f>IF($D38=".","",IF(CG$12&gt;('LRMC - Spare Capacity Ignored'!$F37+'LRMC - Spare Capacity Ignored'!$G37),'LRMC - Spare Capacity Ignored'!$I37,0))</f>
        <v/>
      </c>
      <c r="CH38" s="180" t="str">
        <f>IF($D38=".","",IF(CH$12&gt;('LRMC - Spare Capacity Ignored'!$F37+'LRMC - Spare Capacity Ignored'!$G37),'LRMC - Spare Capacity Ignored'!$I37,0))</f>
        <v/>
      </c>
      <c r="CI38" s="180" t="str">
        <f>IF($D38=".","",IF(CI$12&gt;('LRMC - Spare Capacity Ignored'!$F37+'LRMC - Spare Capacity Ignored'!$G37),'LRMC - Spare Capacity Ignored'!$I37,0))</f>
        <v/>
      </c>
      <c r="CJ38" s="180" t="str">
        <f>IF($D38=".","",IF(CJ$12&gt;('LRMC - Spare Capacity Ignored'!$F37+'LRMC - Spare Capacity Ignored'!$G37),'LRMC - Spare Capacity Ignored'!$I37,0))</f>
        <v/>
      </c>
      <c r="CK38" s="180" t="str">
        <f>IF($D38=".","",IF(CK$12&gt;('LRMC - Spare Capacity Ignored'!$F37+'LRMC - Spare Capacity Ignored'!$G37),'LRMC - Spare Capacity Ignored'!$I37,0))</f>
        <v/>
      </c>
      <c r="CL38" s="180" t="str">
        <f>IF($D38=".","",IF(CL$12&gt;('LRMC - Spare Capacity Ignored'!$F37+'LRMC - Spare Capacity Ignored'!$G37),'LRMC - Spare Capacity Ignored'!$I37,0))</f>
        <v/>
      </c>
      <c r="CM38" s="180" t="str">
        <f>IF($D38=".","",IF(CM$12&gt;('LRMC - Spare Capacity Ignored'!$F37+'LRMC - Spare Capacity Ignored'!$G37),'LRMC - Spare Capacity Ignored'!$I37,0))</f>
        <v/>
      </c>
      <c r="CN38" s="180" t="str">
        <f>IF($D38=".","",IF(CN$12&gt;('LRMC - Spare Capacity Ignored'!$F37+'LRMC - Spare Capacity Ignored'!$G37),'LRMC - Spare Capacity Ignored'!$I37,0))</f>
        <v/>
      </c>
      <c r="CO38" s="180" t="str">
        <f>IF($D38=".","",IF(CO$12&gt;('LRMC - Spare Capacity Ignored'!$F37+'LRMC - Spare Capacity Ignored'!$G37),'LRMC - Spare Capacity Ignored'!$I37,0))</f>
        <v/>
      </c>
      <c r="CP38" s="180" t="str">
        <f>IF($D38=".","",IF(CP$12&gt;('LRMC - Spare Capacity Ignored'!$F37+'LRMC - Spare Capacity Ignored'!$G37),'LRMC - Spare Capacity Ignored'!$I37,0))</f>
        <v/>
      </c>
      <c r="CQ38" s="180" t="str">
        <f>IF($D38=".","",IF(CQ$12&gt;('LRMC - Spare Capacity Ignored'!$F37+'LRMC - Spare Capacity Ignored'!$G37),'LRMC - Spare Capacity Ignored'!$I37,0))</f>
        <v/>
      </c>
      <c r="CR38" s="180" t="str">
        <f>IF($D38=".","",IF(CR$12&gt;('LRMC - Spare Capacity Ignored'!$F37+'LRMC - Spare Capacity Ignored'!$G37),'LRMC - Spare Capacity Ignored'!$I37,0))</f>
        <v/>
      </c>
      <c r="CS38" s="180" t="str">
        <f>IF($D38=".","",IF(CS$12&gt;('LRMC - Spare Capacity Ignored'!$F37+'LRMC - Spare Capacity Ignored'!$G37),'LRMC - Spare Capacity Ignored'!$I37,0))</f>
        <v/>
      </c>
      <c r="CT38" s="180" t="str">
        <f>IF($D38=".","",IF(CT$12&gt;('LRMC - Spare Capacity Ignored'!$F37+'LRMC - Spare Capacity Ignored'!$G37),'LRMC - Spare Capacity Ignored'!$I37,0))</f>
        <v/>
      </c>
      <c r="CU38" s="180" t="str">
        <f>IF($D38=".","",IF(CU$12&gt;('LRMC - Spare Capacity Ignored'!$F37+'LRMC - Spare Capacity Ignored'!$G37),'LRMC - Spare Capacity Ignored'!$I37,0))</f>
        <v/>
      </c>
      <c r="CV38" s="180" t="str">
        <f>IF($D38=".","",IF(CV$12&gt;('LRMC - Spare Capacity Ignored'!$F37+'LRMC - Spare Capacity Ignored'!$G37),'LRMC - Spare Capacity Ignored'!$I37,0))</f>
        <v/>
      </c>
      <c r="CW38" s="180" t="str">
        <f>IF($D38=".","",IF(CW$12&gt;('LRMC - Spare Capacity Ignored'!$F37+'LRMC - Spare Capacity Ignored'!$G37),'LRMC - Spare Capacity Ignored'!$I37,0))</f>
        <v/>
      </c>
      <c r="CX38" s="180" t="str">
        <f>IF($D38=".","",IF(CX$12&gt;('LRMC - Spare Capacity Ignored'!$F37+'LRMC - Spare Capacity Ignored'!$G37),'LRMC - Spare Capacity Ignored'!$I37,0))</f>
        <v/>
      </c>
      <c r="CY38" s="180" t="str">
        <f>IF($D38=".","",IF(CY$12&gt;('LRMC - Spare Capacity Ignored'!$F37+'LRMC - Spare Capacity Ignored'!$G37),'LRMC - Spare Capacity Ignored'!$I37,0))</f>
        <v/>
      </c>
      <c r="CZ38" s="180" t="str">
        <f>IF($D38=".","",IF(CZ$12&gt;('LRMC - Spare Capacity Ignored'!$F37+'LRMC - Spare Capacity Ignored'!$G37),'LRMC - Spare Capacity Ignored'!$I37,0))</f>
        <v/>
      </c>
      <c r="DA38" s="180" t="str">
        <f>IF($D38=".","",IF(DA$12&gt;('LRMC - Spare Capacity Ignored'!$F37+'LRMC - Spare Capacity Ignored'!$G37),'LRMC - Spare Capacity Ignored'!$I37,0))</f>
        <v/>
      </c>
      <c r="DB38" s="177"/>
    </row>
    <row r="39" spans="3:106" x14ac:dyDescent="0.25">
      <c r="C39" s="183">
        <f>Inputs!C59</f>
        <v>22</v>
      </c>
      <c r="D39" s="120" t="str">
        <f>IF(Inputs!D59="",".",Inputs!D59)</f>
        <v>.</v>
      </c>
      <c r="E39" s="182"/>
      <c r="F39" s="180" t="str">
        <f>IF($D39=".","",IF(F$12&gt;('LRMC - Spare Capacity Ignored'!$F38+'LRMC - Spare Capacity Ignored'!$G38),'LRMC - Spare Capacity Ignored'!$I38,0))</f>
        <v/>
      </c>
      <c r="G39" s="180" t="str">
        <f>IF($D39=".","",IF(G$12&gt;('LRMC - Spare Capacity Ignored'!$F38+'LRMC - Spare Capacity Ignored'!$G38),'LRMC - Spare Capacity Ignored'!$I38,0))</f>
        <v/>
      </c>
      <c r="H39" s="180" t="str">
        <f>IF($D39=".","",IF(H$12&gt;('LRMC - Spare Capacity Ignored'!$F38+'LRMC - Spare Capacity Ignored'!$G38),'LRMC - Spare Capacity Ignored'!$I38,0))</f>
        <v/>
      </c>
      <c r="I39" s="180" t="str">
        <f>IF($D39=".","",IF(I$12&gt;('LRMC - Spare Capacity Ignored'!$F38+'LRMC - Spare Capacity Ignored'!$G38),'LRMC - Spare Capacity Ignored'!$I38,0))</f>
        <v/>
      </c>
      <c r="J39" s="180" t="str">
        <f>IF($D39=".","",IF(J$12&gt;('LRMC - Spare Capacity Ignored'!$F38+'LRMC - Spare Capacity Ignored'!$G38),'LRMC - Spare Capacity Ignored'!$I38,0))</f>
        <v/>
      </c>
      <c r="K39" s="180" t="str">
        <f>IF($D39=".","",IF(K$12&gt;('LRMC - Spare Capacity Ignored'!$F38+'LRMC - Spare Capacity Ignored'!$G38),'LRMC - Spare Capacity Ignored'!$I38,0))</f>
        <v/>
      </c>
      <c r="L39" s="180" t="str">
        <f>IF($D39=".","",IF(L$12&gt;('LRMC - Spare Capacity Ignored'!$F38+'LRMC - Spare Capacity Ignored'!$G38),'LRMC - Spare Capacity Ignored'!$I38,0))</f>
        <v/>
      </c>
      <c r="M39" s="180" t="str">
        <f>IF($D39=".","",IF(M$12&gt;('LRMC - Spare Capacity Ignored'!$F38+'LRMC - Spare Capacity Ignored'!$G38),'LRMC - Spare Capacity Ignored'!$I38,0))</f>
        <v/>
      </c>
      <c r="N39" s="180" t="str">
        <f>IF($D39=".","",IF(N$12&gt;('LRMC - Spare Capacity Ignored'!$F38+'LRMC - Spare Capacity Ignored'!$G38),'LRMC - Spare Capacity Ignored'!$I38,0))</f>
        <v/>
      </c>
      <c r="O39" s="180" t="str">
        <f>IF($D39=".","",IF(O$12&gt;('LRMC - Spare Capacity Ignored'!$F38+'LRMC - Spare Capacity Ignored'!$G38),'LRMC - Spare Capacity Ignored'!$I38,0))</f>
        <v/>
      </c>
      <c r="P39" s="180" t="str">
        <f>IF($D39=".","",IF(P$12&gt;('LRMC - Spare Capacity Ignored'!$F38+'LRMC - Spare Capacity Ignored'!$G38),'LRMC - Spare Capacity Ignored'!$I38,0))</f>
        <v/>
      </c>
      <c r="Q39" s="180" t="str">
        <f>IF($D39=".","",IF(Q$12&gt;('LRMC - Spare Capacity Ignored'!$F38+'LRMC - Spare Capacity Ignored'!$G38),'LRMC - Spare Capacity Ignored'!$I38,0))</f>
        <v/>
      </c>
      <c r="R39" s="180" t="str">
        <f>IF($D39=".","",IF(R$12&gt;('LRMC - Spare Capacity Ignored'!$F38+'LRMC - Spare Capacity Ignored'!$G38),'LRMC - Spare Capacity Ignored'!$I38,0))</f>
        <v/>
      </c>
      <c r="S39" s="180" t="str">
        <f>IF($D39=".","",IF(S$12&gt;('LRMC - Spare Capacity Ignored'!$F38+'LRMC - Spare Capacity Ignored'!$G38),'LRMC - Spare Capacity Ignored'!$I38,0))</f>
        <v/>
      </c>
      <c r="T39" s="180" t="str">
        <f>IF($D39=".","",IF(T$12&gt;('LRMC - Spare Capacity Ignored'!$F38+'LRMC - Spare Capacity Ignored'!$G38),'LRMC - Spare Capacity Ignored'!$I38,0))</f>
        <v/>
      </c>
      <c r="U39" s="180" t="str">
        <f>IF($D39=".","",IF(U$12&gt;('LRMC - Spare Capacity Ignored'!$F38+'LRMC - Spare Capacity Ignored'!$G38),'LRMC - Spare Capacity Ignored'!$I38,0))</f>
        <v/>
      </c>
      <c r="V39" s="180" t="str">
        <f>IF($D39=".","",IF(V$12&gt;('LRMC - Spare Capacity Ignored'!$F38+'LRMC - Spare Capacity Ignored'!$G38),'LRMC - Spare Capacity Ignored'!$I38,0))</f>
        <v/>
      </c>
      <c r="W39" s="180" t="str">
        <f>IF($D39=".","",IF(W$12&gt;('LRMC - Spare Capacity Ignored'!$F38+'LRMC - Spare Capacity Ignored'!$G38),'LRMC - Spare Capacity Ignored'!$I38,0))</f>
        <v/>
      </c>
      <c r="X39" s="180" t="str">
        <f>IF($D39=".","",IF(X$12&gt;('LRMC - Spare Capacity Ignored'!$F38+'LRMC - Spare Capacity Ignored'!$G38),'LRMC - Spare Capacity Ignored'!$I38,0))</f>
        <v/>
      </c>
      <c r="Y39" s="180" t="str">
        <f>IF($D39=".","",IF(Y$12&gt;('LRMC - Spare Capacity Ignored'!$F38+'LRMC - Spare Capacity Ignored'!$G38),'LRMC - Spare Capacity Ignored'!$I38,0))</f>
        <v/>
      </c>
      <c r="Z39" s="180" t="str">
        <f>IF($D39=".","",IF(Z$12&gt;('LRMC - Spare Capacity Ignored'!$F38+'LRMC - Spare Capacity Ignored'!$G38),'LRMC - Spare Capacity Ignored'!$I38,0))</f>
        <v/>
      </c>
      <c r="AA39" s="180" t="str">
        <f>IF($D39=".","",IF(AA$12&gt;('LRMC - Spare Capacity Ignored'!$F38+'LRMC - Spare Capacity Ignored'!$G38),'LRMC - Spare Capacity Ignored'!$I38,0))</f>
        <v/>
      </c>
      <c r="AB39" s="180" t="str">
        <f>IF($D39=".","",IF(AB$12&gt;('LRMC - Spare Capacity Ignored'!$F38+'LRMC - Spare Capacity Ignored'!$G38),'LRMC - Spare Capacity Ignored'!$I38,0))</f>
        <v/>
      </c>
      <c r="AC39" s="180" t="str">
        <f>IF($D39=".","",IF(AC$12&gt;('LRMC - Spare Capacity Ignored'!$F38+'LRMC - Spare Capacity Ignored'!$G38),'LRMC - Spare Capacity Ignored'!$I38,0))</f>
        <v/>
      </c>
      <c r="AD39" s="180" t="str">
        <f>IF($D39=".","",IF(AD$12&gt;('LRMC - Spare Capacity Ignored'!$F38+'LRMC - Spare Capacity Ignored'!$G38),'LRMC - Spare Capacity Ignored'!$I38,0))</f>
        <v/>
      </c>
      <c r="AE39" s="180" t="str">
        <f>IF($D39=".","",IF(AE$12&gt;('LRMC - Spare Capacity Ignored'!$F38+'LRMC - Spare Capacity Ignored'!$G38),'LRMC - Spare Capacity Ignored'!$I38,0))</f>
        <v/>
      </c>
      <c r="AF39" s="180" t="str">
        <f>IF($D39=".","",IF(AF$12&gt;('LRMC - Spare Capacity Ignored'!$F38+'LRMC - Spare Capacity Ignored'!$G38),'LRMC - Spare Capacity Ignored'!$I38,0))</f>
        <v/>
      </c>
      <c r="AG39" s="180" t="str">
        <f>IF($D39=".","",IF(AG$12&gt;('LRMC - Spare Capacity Ignored'!$F38+'LRMC - Spare Capacity Ignored'!$G38),'LRMC - Spare Capacity Ignored'!$I38,0))</f>
        <v/>
      </c>
      <c r="AH39" s="180" t="str">
        <f>IF($D39=".","",IF(AH$12&gt;('LRMC - Spare Capacity Ignored'!$F38+'LRMC - Spare Capacity Ignored'!$G38),'LRMC - Spare Capacity Ignored'!$I38,0))</f>
        <v/>
      </c>
      <c r="AI39" s="180" t="str">
        <f>IF($D39=".","",IF(AI$12&gt;('LRMC - Spare Capacity Ignored'!$F38+'LRMC - Spare Capacity Ignored'!$G38),'LRMC - Spare Capacity Ignored'!$I38,0))</f>
        <v/>
      </c>
      <c r="AJ39" s="180" t="str">
        <f>IF($D39=".","",IF(AJ$12&gt;('LRMC - Spare Capacity Ignored'!$F38+'LRMC - Spare Capacity Ignored'!$G38),'LRMC - Spare Capacity Ignored'!$I38,0))</f>
        <v/>
      </c>
      <c r="AK39" s="180" t="str">
        <f>IF($D39=".","",IF(AK$12&gt;('LRMC - Spare Capacity Ignored'!$F38+'LRMC - Spare Capacity Ignored'!$G38),'LRMC - Spare Capacity Ignored'!$I38,0))</f>
        <v/>
      </c>
      <c r="AL39" s="180" t="str">
        <f>IF($D39=".","",IF(AL$12&gt;('LRMC - Spare Capacity Ignored'!$F38+'LRMC - Spare Capacity Ignored'!$G38),'LRMC - Spare Capacity Ignored'!$I38,0))</f>
        <v/>
      </c>
      <c r="AM39" s="180" t="str">
        <f>IF($D39=".","",IF(AM$12&gt;('LRMC - Spare Capacity Ignored'!$F38+'LRMC - Spare Capacity Ignored'!$G38),'LRMC - Spare Capacity Ignored'!$I38,0))</f>
        <v/>
      </c>
      <c r="AN39" s="180" t="str">
        <f>IF($D39=".","",IF(AN$12&gt;('LRMC - Spare Capacity Ignored'!$F38+'LRMC - Spare Capacity Ignored'!$G38),'LRMC - Spare Capacity Ignored'!$I38,0))</f>
        <v/>
      </c>
      <c r="AO39" s="180" t="str">
        <f>IF($D39=".","",IF(AO$12&gt;('LRMC - Spare Capacity Ignored'!$F38+'LRMC - Spare Capacity Ignored'!$G38),'LRMC - Spare Capacity Ignored'!$I38,0))</f>
        <v/>
      </c>
      <c r="AP39" s="180" t="str">
        <f>IF($D39=".","",IF(AP$12&gt;('LRMC - Spare Capacity Ignored'!$F38+'LRMC - Spare Capacity Ignored'!$G38),'LRMC - Spare Capacity Ignored'!$I38,0))</f>
        <v/>
      </c>
      <c r="AQ39" s="180" t="str">
        <f>IF($D39=".","",IF(AQ$12&gt;('LRMC - Spare Capacity Ignored'!$F38+'LRMC - Spare Capacity Ignored'!$G38),'LRMC - Spare Capacity Ignored'!$I38,0))</f>
        <v/>
      </c>
      <c r="AR39" s="180" t="str">
        <f>IF($D39=".","",IF(AR$12&gt;('LRMC - Spare Capacity Ignored'!$F38+'LRMC - Spare Capacity Ignored'!$G38),'LRMC - Spare Capacity Ignored'!$I38,0))</f>
        <v/>
      </c>
      <c r="AS39" s="180" t="str">
        <f>IF($D39=".","",IF(AS$12&gt;('LRMC - Spare Capacity Ignored'!$F38+'LRMC - Spare Capacity Ignored'!$G38),'LRMC - Spare Capacity Ignored'!$I38,0))</f>
        <v/>
      </c>
      <c r="AT39" s="180" t="str">
        <f>IF($D39=".","",IF(AT$12&gt;('LRMC - Spare Capacity Ignored'!$F38+'LRMC - Spare Capacity Ignored'!$G38),'LRMC - Spare Capacity Ignored'!$I38,0))</f>
        <v/>
      </c>
      <c r="AU39" s="180" t="str">
        <f>IF($D39=".","",IF(AU$12&gt;('LRMC - Spare Capacity Ignored'!$F38+'LRMC - Spare Capacity Ignored'!$G38),'LRMC - Spare Capacity Ignored'!$I38,0))</f>
        <v/>
      </c>
      <c r="AV39" s="180" t="str">
        <f>IF($D39=".","",IF(AV$12&gt;('LRMC - Spare Capacity Ignored'!$F38+'LRMC - Spare Capacity Ignored'!$G38),'LRMC - Spare Capacity Ignored'!$I38,0))</f>
        <v/>
      </c>
      <c r="AW39" s="180" t="str">
        <f>IF($D39=".","",IF(AW$12&gt;('LRMC - Spare Capacity Ignored'!$F38+'LRMC - Spare Capacity Ignored'!$G38),'LRMC - Spare Capacity Ignored'!$I38,0))</f>
        <v/>
      </c>
      <c r="AX39" s="180" t="str">
        <f>IF($D39=".","",IF(AX$12&gt;('LRMC - Spare Capacity Ignored'!$F38+'LRMC - Spare Capacity Ignored'!$G38),'LRMC - Spare Capacity Ignored'!$I38,0))</f>
        <v/>
      </c>
      <c r="AY39" s="180" t="str">
        <f>IF($D39=".","",IF(AY$12&gt;('LRMC - Spare Capacity Ignored'!$F38+'LRMC - Spare Capacity Ignored'!$G38),'LRMC - Spare Capacity Ignored'!$I38,0))</f>
        <v/>
      </c>
      <c r="AZ39" s="180" t="str">
        <f>IF($D39=".","",IF(AZ$12&gt;('LRMC - Spare Capacity Ignored'!$F38+'LRMC - Spare Capacity Ignored'!$G38),'LRMC - Spare Capacity Ignored'!$I38,0))</f>
        <v/>
      </c>
      <c r="BA39" s="180" t="str">
        <f>IF($D39=".","",IF(BA$12&gt;('LRMC - Spare Capacity Ignored'!$F38+'LRMC - Spare Capacity Ignored'!$G38),'LRMC - Spare Capacity Ignored'!$I38,0))</f>
        <v/>
      </c>
      <c r="BB39" s="180" t="str">
        <f>IF($D39=".","",IF(BB$12&gt;('LRMC - Spare Capacity Ignored'!$F38+'LRMC - Spare Capacity Ignored'!$G38),'LRMC - Spare Capacity Ignored'!$I38,0))</f>
        <v/>
      </c>
      <c r="BC39" s="180" t="str">
        <f>IF($D39=".","",IF(BC$12&gt;('LRMC - Spare Capacity Ignored'!$F38+'LRMC - Spare Capacity Ignored'!$G38),'LRMC - Spare Capacity Ignored'!$I38,0))</f>
        <v/>
      </c>
      <c r="BD39" s="180" t="str">
        <f>IF($D39=".","",IF(BD$12&gt;('LRMC - Spare Capacity Ignored'!$F38+'LRMC - Spare Capacity Ignored'!$G38),'LRMC - Spare Capacity Ignored'!$I38,0))</f>
        <v/>
      </c>
      <c r="BE39" s="180" t="str">
        <f>IF($D39=".","",IF(BE$12&gt;('LRMC - Spare Capacity Ignored'!$F38+'LRMC - Spare Capacity Ignored'!$G38),'LRMC - Spare Capacity Ignored'!$I38,0))</f>
        <v/>
      </c>
      <c r="BF39" s="180" t="str">
        <f>IF($D39=".","",IF(BF$12&gt;('LRMC - Spare Capacity Ignored'!$F38+'LRMC - Spare Capacity Ignored'!$G38),'LRMC - Spare Capacity Ignored'!$I38,0))</f>
        <v/>
      </c>
      <c r="BG39" s="180" t="str">
        <f>IF($D39=".","",IF(BG$12&gt;('LRMC - Spare Capacity Ignored'!$F38+'LRMC - Spare Capacity Ignored'!$G38),'LRMC - Spare Capacity Ignored'!$I38,0))</f>
        <v/>
      </c>
      <c r="BH39" s="180" t="str">
        <f>IF($D39=".","",IF(BH$12&gt;('LRMC - Spare Capacity Ignored'!$F38+'LRMC - Spare Capacity Ignored'!$G38),'LRMC - Spare Capacity Ignored'!$I38,0))</f>
        <v/>
      </c>
      <c r="BI39" s="180" t="str">
        <f>IF($D39=".","",IF(BI$12&gt;('LRMC - Spare Capacity Ignored'!$F38+'LRMC - Spare Capacity Ignored'!$G38),'LRMC - Spare Capacity Ignored'!$I38,0))</f>
        <v/>
      </c>
      <c r="BJ39" s="180" t="str">
        <f>IF($D39=".","",IF(BJ$12&gt;('LRMC - Spare Capacity Ignored'!$F38+'LRMC - Spare Capacity Ignored'!$G38),'LRMC - Spare Capacity Ignored'!$I38,0))</f>
        <v/>
      </c>
      <c r="BK39" s="180" t="str">
        <f>IF($D39=".","",IF(BK$12&gt;('LRMC - Spare Capacity Ignored'!$F38+'LRMC - Spare Capacity Ignored'!$G38),'LRMC - Spare Capacity Ignored'!$I38,0))</f>
        <v/>
      </c>
      <c r="BL39" s="180" t="str">
        <f>IF($D39=".","",IF(BL$12&gt;('LRMC - Spare Capacity Ignored'!$F38+'LRMC - Spare Capacity Ignored'!$G38),'LRMC - Spare Capacity Ignored'!$I38,0))</f>
        <v/>
      </c>
      <c r="BM39" s="180" t="str">
        <f>IF($D39=".","",IF(BM$12&gt;('LRMC - Spare Capacity Ignored'!$F38+'LRMC - Spare Capacity Ignored'!$G38),'LRMC - Spare Capacity Ignored'!$I38,0))</f>
        <v/>
      </c>
      <c r="BN39" s="180" t="str">
        <f>IF($D39=".","",IF(BN$12&gt;('LRMC - Spare Capacity Ignored'!$F38+'LRMC - Spare Capacity Ignored'!$G38),'LRMC - Spare Capacity Ignored'!$I38,0))</f>
        <v/>
      </c>
      <c r="BO39" s="180" t="str">
        <f>IF($D39=".","",IF(BO$12&gt;('LRMC - Spare Capacity Ignored'!$F38+'LRMC - Spare Capacity Ignored'!$G38),'LRMC - Spare Capacity Ignored'!$I38,0))</f>
        <v/>
      </c>
      <c r="BP39" s="180" t="str">
        <f>IF($D39=".","",IF(BP$12&gt;('LRMC - Spare Capacity Ignored'!$F38+'LRMC - Spare Capacity Ignored'!$G38),'LRMC - Spare Capacity Ignored'!$I38,0))</f>
        <v/>
      </c>
      <c r="BQ39" s="180" t="str">
        <f>IF($D39=".","",IF(BQ$12&gt;('LRMC - Spare Capacity Ignored'!$F38+'LRMC - Spare Capacity Ignored'!$G38),'LRMC - Spare Capacity Ignored'!$I38,0))</f>
        <v/>
      </c>
      <c r="BR39" s="180" t="str">
        <f>IF($D39=".","",IF(BR$12&gt;('LRMC - Spare Capacity Ignored'!$F38+'LRMC - Spare Capacity Ignored'!$G38),'LRMC - Spare Capacity Ignored'!$I38,0))</f>
        <v/>
      </c>
      <c r="BS39" s="180" t="str">
        <f>IF($D39=".","",IF(BS$12&gt;('LRMC - Spare Capacity Ignored'!$F38+'LRMC - Spare Capacity Ignored'!$G38),'LRMC - Spare Capacity Ignored'!$I38,0))</f>
        <v/>
      </c>
      <c r="BT39" s="180" t="str">
        <f>IF($D39=".","",IF(BT$12&gt;('LRMC - Spare Capacity Ignored'!$F38+'LRMC - Spare Capacity Ignored'!$G38),'LRMC - Spare Capacity Ignored'!$I38,0))</f>
        <v/>
      </c>
      <c r="BU39" s="180" t="str">
        <f>IF($D39=".","",IF(BU$12&gt;('LRMC - Spare Capacity Ignored'!$F38+'LRMC - Spare Capacity Ignored'!$G38),'LRMC - Spare Capacity Ignored'!$I38,0))</f>
        <v/>
      </c>
      <c r="BV39" s="180" t="str">
        <f>IF($D39=".","",IF(BV$12&gt;('LRMC - Spare Capacity Ignored'!$F38+'LRMC - Spare Capacity Ignored'!$G38),'LRMC - Spare Capacity Ignored'!$I38,0))</f>
        <v/>
      </c>
      <c r="BW39" s="180" t="str">
        <f>IF($D39=".","",IF(BW$12&gt;('LRMC - Spare Capacity Ignored'!$F38+'LRMC - Spare Capacity Ignored'!$G38),'LRMC - Spare Capacity Ignored'!$I38,0))</f>
        <v/>
      </c>
      <c r="BX39" s="180" t="str">
        <f>IF($D39=".","",IF(BX$12&gt;('LRMC - Spare Capacity Ignored'!$F38+'LRMC - Spare Capacity Ignored'!$G38),'LRMC - Spare Capacity Ignored'!$I38,0))</f>
        <v/>
      </c>
      <c r="BY39" s="180" t="str">
        <f>IF($D39=".","",IF(BY$12&gt;('LRMC - Spare Capacity Ignored'!$F38+'LRMC - Spare Capacity Ignored'!$G38),'LRMC - Spare Capacity Ignored'!$I38,0))</f>
        <v/>
      </c>
      <c r="BZ39" s="180" t="str">
        <f>IF($D39=".","",IF(BZ$12&gt;('LRMC - Spare Capacity Ignored'!$F38+'LRMC - Spare Capacity Ignored'!$G38),'LRMC - Spare Capacity Ignored'!$I38,0))</f>
        <v/>
      </c>
      <c r="CA39" s="180" t="str">
        <f>IF($D39=".","",IF(CA$12&gt;('LRMC - Spare Capacity Ignored'!$F38+'LRMC - Spare Capacity Ignored'!$G38),'LRMC - Spare Capacity Ignored'!$I38,0))</f>
        <v/>
      </c>
      <c r="CB39" s="180" t="str">
        <f>IF($D39=".","",IF(CB$12&gt;('LRMC - Spare Capacity Ignored'!$F38+'LRMC - Spare Capacity Ignored'!$G38),'LRMC - Spare Capacity Ignored'!$I38,0))</f>
        <v/>
      </c>
      <c r="CC39" s="180" t="str">
        <f>IF($D39=".","",IF(CC$12&gt;('LRMC - Spare Capacity Ignored'!$F38+'LRMC - Spare Capacity Ignored'!$G38),'LRMC - Spare Capacity Ignored'!$I38,0))</f>
        <v/>
      </c>
      <c r="CD39" s="180" t="str">
        <f>IF($D39=".","",IF(CD$12&gt;('LRMC - Spare Capacity Ignored'!$F38+'LRMC - Spare Capacity Ignored'!$G38),'LRMC - Spare Capacity Ignored'!$I38,0))</f>
        <v/>
      </c>
      <c r="CE39" s="180" t="str">
        <f>IF($D39=".","",IF(CE$12&gt;('LRMC - Spare Capacity Ignored'!$F38+'LRMC - Spare Capacity Ignored'!$G38),'LRMC - Spare Capacity Ignored'!$I38,0))</f>
        <v/>
      </c>
      <c r="CF39" s="180" t="str">
        <f>IF($D39=".","",IF(CF$12&gt;('LRMC - Spare Capacity Ignored'!$F38+'LRMC - Spare Capacity Ignored'!$G38),'LRMC - Spare Capacity Ignored'!$I38,0))</f>
        <v/>
      </c>
      <c r="CG39" s="180" t="str">
        <f>IF($D39=".","",IF(CG$12&gt;('LRMC - Spare Capacity Ignored'!$F38+'LRMC - Spare Capacity Ignored'!$G38),'LRMC - Spare Capacity Ignored'!$I38,0))</f>
        <v/>
      </c>
      <c r="CH39" s="180" t="str">
        <f>IF($D39=".","",IF(CH$12&gt;('LRMC - Spare Capacity Ignored'!$F38+'LRMC - Spare Capacity Ignored'!$G38),'LRMC - Spare Capacity Ignored'!$I38,0))</f>
        <v/>
      </c>
      <c r="CI39" s="180" t="str">
        <f>IF($D39=".","",IF(CI$12&gt;('LRMC - Spare Capacity Ignored'!$F38+'LRMC - Spare Capacity Ignored'!$G38),'LRMC - Spare Capacity Ignored'!$I38,0))</f>
        <v/>
      </c>
      <c r="CJ39" s="180" t="str">
        <f>IF($D39=".","",IF(CJ$12&gt;('LRMC - Spare Capacity Ignored'!$F38+'LRMC - Spare Capacity Ignored'!$G38),'LRMC - Spare Capacity Ignored'!$I38,0))</f>
        <v/>
      </c>
      <c r="CK39" s="180" t="str">
        <f>IF($D39=".","",IF(CK$12&gt;('LRMC - Spare Capacity Ignored'!$F38+'LRMC - Spare Capacity Ignored'!$G38),'LRMC - Spare Capacity Ignored'!$I38,0))</f>
        <v/>
      </c>
      <c r="CL39" s="180" t="str">
        <f>IF($D39=".","",IF(CL$12&gt;('LRMC - Spare Capacity Ignored'!$F38+'LRMC - Spare Capacity Ignored'!$G38),'LRMC - Spare Capacity Ignored'!$I38,0))</f>
        <v/>
      </c>
      <c r="CM39" s="180" t="str">
        <f>IF($D39=".","",IF(CM$12&gt;('LRMC - Spare Capacity Ignored'!$F38+'LRMC - Spare Capacity Ignored'!$G38),'LRMC - Spare Capacity Ignored'!$I38,0))</f>
        <v/>
      </c>
      <c r="CN39" s="180" t="str">
        <f>IF($D39=".","",IF(CN$12&gt;('LRMC - Spare Capacity Ignored'!$F38+'LRMC - Spare Capacity Ignored'!$G38),'LRMC - Spare Capacity Ignored'!$I38,0))</f>
        <v/>
      </c>
      <c r="CO39" s="180" t="str">
        <f>IF($D39=".","",IF(CO$12&gt;('LRMC - Spare Capacity Ignored'!$F38+'LRMC - Spare Capacity Ignored'!$G38),'LRMC - Spare Capacity Ignored'!$I38,0))</f>
        <v/>
      </c>
      <c r="CP39" s="180" t="str">
        <f>IF($D39=".","",IF(CP$12&gt;('LRMC - Spare Capacity Ignored'!$F38+'LRMC - Spare Capacity Ignored'!$G38),'LRMC - Spare Capacity Ignored'!$I38,0))</f>
        <v/>
      </c>
      <c r="CQ39" s="180" t="str">
        <f>IF($D39=".","",IF(CQ$12&gt;('LRMC - Spare Capacity Ignored'!$F38+'LRMC - Spare Capacity Ignored'!$G38),'LRMC - Spare Capacity Ignored'!$I38,0))</f>
        <v/>
      </c>
      <c r="CR39" s="180" t="str">
        <f>IF($D39=".","",IF(CR$12&gt;('LRMC - Spare Capacity Ignored'!$F38+'LRMC - Spare Capacity Ignored'!$G38),'LRMC - Spare Capacity Ignored'!$I38,0))</f>
        <v/>
      </c>
      <c r="CS39" s="180" t="str">
        <f>IF($D39=".","",IF(CS$12&gt;('LRMC - Spare Capacity Ignored'!$F38+'LRMC - Spare Capacity Ignored'!$G38),'LRMC - Spare Capacity Ignored'!$I38,0))</f>
        <v/>
      </c>
      <c r="CT39" s="180" t="str">
        <f>IF($D39=".","",IF(CT$12&gt;('LRMC - Spare Capacity Ignored'!$F38+'LRMC - Spare Capacity Ignored'!$G38),'LRMC - Spare Capacity Ignored'!$I38,0))</f>
        <v/>
      </c>
      <c r="CU39" s="180" t="str">
        <f>IF($D39=".","",IF(CU$12&gt;('LRMC - Spare Capacity Ignored'!$F38+'LRMC - Spare Capacity Ignored'!$G38),'LRMC - Spare Capacity Ignored'!$I38,0))</f>
        <v/>
      </c>
      <c r="CV39" s="180" t="str">
        <f>IF($D39=".","",IF(CV$12&gt;('LRMC - Spare Capacity Ignored'!$F38+'LRMC - Spare Capacity Ignored'!$G38),'LRMC - Spare Capacity Ignored'!$I38,0))</f>
        <v/>
      </c>
      <c r="CW39" s="180" t="str">
        <f>IF($D39=".","",IF(CW$12&gt;('LRMC - Spare Capacity Ignored'!$F38+'LRMC - Spare Capacity Ignored'!$G38),'LRMC - Spare Capacity Ignored'!$I38,0))</f>
        <v/>
      </c>
      <c r="CX39" s="180" t="str">
        <f>IF($D39=".","",IF(CX$12&gt;('LRMC - Spare Capacity Ignored'!$F38+'LRMC - Spare Capacity Ignored'!$G38),'LRMC - Spare Capacity Ignored'!$I38,0))</f>
        <v/>
      </c>
      <c r="CY39" s="180" t="str">
        <f>IF($D39=".","",IF(CY$12&gt;('LRMC - Spare Capacity Ignored'!$F38+'LRMC - Spare Capacity Ignored'!$G38),'LRMC - Spare Capacity Ignored'!$I38,0))</f>
        <v/>
      </c>
      <c r="CZ39" s="180" t="str">
        <f>IF($D39=".","",IF(CZ$12&gt;('LRMC - Spare Capacity Ignored'!$F38+'LRMC - Spare Capacity Ignored'!$G38),'LRMC - Spare Capacity Ignored'!$I38,0))</f>
        <v/>
      </c>
      <c r="DA39" s="180" t="str">
        <f>IF($D39=".","",IF(DA$12&gt;('LRMC - Spare Capacity Ignored'!$F38+'LRMC - Spare Capacity Ignored'!$G38),'LRMC - Spare Capacity Ignored'!$I38,0))</f>
        <v/>
      </c>
      <c r="DB39" s="177"/>
    </row>
    <row r="40" spans="3:106" x14ac:dyDescent="0.25">
      <c r="C40" s="183">
        <f>Inputs!C60</f>
        <v>23</v>
      </c>
      <c r="D40" s="120" t="str">
        <f>IF(Inputs!D60="",".",Inputs!D60)</f>
        <v>.</v>
      </c>
      <c r="E40" s="182"/>
      <c r="F40" s="180" t="str">
        <f>IF($D40=".","",IF(F$12&gt;('LRMC - Spare Capacity Ignored'!$F39+'LRMC - Spare Capacity Ignored'!$G39),'LRMC - Spare Capacity Ignored'!$I39,0))</f>
        <v/>
      </c>
      <c r="G40" s="180" t="str">
        <f>IF($D40=".","",IF(G$12&gt;('LRMC - Spare Capacity Ignored'!$F39+'LRMC - Spare Capacity Ignored'!$G39),'LRMC - Spare Capacity Ignored'!$I39,0))</f>
        <v/>
      </c>
      <c r="H40" s="180" t="str">
        <f>IF($D40=".","",IF(H$12&gt;('LRMC - Spare Capacity Ignored'!$F39+'LRMC - Spare Capacity Ignored'!$G39),'LRMC - Spare Capacity Ignored'!$I39,0))</f>
        <v/>
      </c>
      <c r="I40" s="180" t="str">
        <f>IF($D40=".","",IF(I$12&gt;('LRMC - Spare Capacity Ignored'!$F39+'LRMC - Spare Capacity Ignored'!$G39),'LRMC - Spare Capacity Ignored'!$I39,0))</f>
        <v/>
      </c>
      <c r="J40" s="180" t="str">
        <f>IF($D40=".","",IF(J$12&gt;('LRMC - Spare Capacity Ignored'!$F39+'LRMC - Spare Capacity Ignored'!$G39),'LRMC - Spare Capacity Ignored'!$I39,0))</f>
        <v/>
      </c>
      <c r="K40" s="180" t="str">
        <f>IF($D40=".","",IF(K$12&gt;('LRMC - Spare Capacity Ignored'!$F39+'LRMC - Spare Capacity Ignored'!$G39),'LRMC - Spare Capacity Ignored'!$I39,0))</f>
        <v/>
      </c>
      <c r="L40" s="180" t="str">
        <f>IF($D40=".","",IF(L$12&gt;('LRMC - Spare Capacity Ignored'!$F39+'LRMC - Spare Capacity Ignored'!$G39),'LRMC - Spare Capacity Ignored'!$I39,0))</f>
        <v/>
      </c>
      <c r="M40" s="180" t="str">
        <f>IF($D40=".","",IF(M$12&gt;('LRMC - Spare Capacity Ignored'!$F39+'LRMC - Spare Capacity Ignored'!$G39),'LRMC - Spare Capacity Ignored'!$I39,0))</f>
        <v/>
      </c>
      <c r="N40" s="180" t="str">
        <f>IF($D40=".","",IF(N$12&gt;('LRMC - Spare Capacity Ignored'!$F39+'LRMC - Spare Capacity Ignored'!$G39),'LRMC - Spare Capacity Ignored'!$I39,0))</f>
        <v/>
      </c>
      <c r="O40" s="180" t="str">
        <f>IF($D40=".","",IF(O$12&gt;('LRMC - Spare Capacity Ignored'!$F39+'LRMC - Spare Capacity Ignored'!$G39),'LRMC - Spare Capacity Ignored'!$I39,0))</f>
        <v/>
      </c>
      <c r="P40" s="180" t="str">
        <f>IF($D40=".","",IF(P$12&gt;('LRMC - Spare Capacity Ignored'!$F39+'LRMC - Spare Capacity Ignored'!$G39),'LRMC - Spare Capacity Ignored'!$I39,0))</f>
        <v/>
      </c>
      <c r="Q40" s="180" t="str">
        <f>IF($D40=".","",IF(Q$12&gt;('LRMC - Spare Capacity Ignored'!$F39+'LRMC - Spare Capacity Ignored'!$G39),'LRMC - Spare Capacity Ignored'!$I39,0))</f>
        <v/>
      </c>
      <c r="R40" s="180" t="str">
        <f>IF($D40=".","",IF(R$12&gt;('LRMC - Spare Capacity Ignored'!$F39+'LRMC - Spare Capacity Ignored'!$G39),'LRMC - Spare Capacity Ignored'!$I39,0))</f>
        <v/>
      </c>
      <c r="S40" s="180" t="str">
        <f>IF($D40=".","",IF(S$12&gt;('LRMC - Spare Capacity Ignored'!$F39+'LRMC - Spare Capacity Ignored'!$G39),'LRMC - Spare Capacity Ignored'!$I39,0))</f>
        <v/>
      </c>
      <c r="T40" s="180" t="str">
        <f>IF($D40=".","",IF(T$12&gt;('LRMC - Spare Capacity Ignored'!$F39+'LRMC - Spare Capacity Ignored'!$G39),'LRMC - Spare Capacity Ignored'!$I39,0))</f>
        <v/>
      </c>
      <c r="U40" s="180" t="str">
        <f>IF($D40=".","",IF(U$12&gt;('LRMC - Spare Capacity Ignored'!$F39+'LRMC - Spare Capacity Ignored'!$G39),'LRMC - Spare Capacity Ignored'!$I39,0))</f>
        <v/>
      </c>
      <c r="V40" s="180" t="str">
        <f>IF($D40=".","",IF(V$12&gt;('LRMC - Spare Capacity Ignored'!$F39+'LRMC - Spare Capacity Ignored'!$G39),'LRMC - Spare Capacity Ignored'!$I39,0))</f>
        <v/>
      </c>
      <c r="W40" s="180" t="str">
        <f>IF($D40=".","",IF(W$12&gt;('LRMC - Spare Capacity Ignored'!$F39+'LRMC - Spare Capacity Ignored'!$G39),'LRMC - Spare Capacity Ignored'!$I39,0))</f>
        <v/>
      </c>
      <c r="X40" s="180" t="str">
        <f>IF($D40=".","",IF(X$12&gt;('LRMC - Spare Capacity Ignored'!$F39+'LRMC - Spare Capacity Ignored'!$G39),'LRMC - Spare Capacity Ignored'!$I39,0))</f>
        <v/>
      </c>
      <c r="Y40" s="180" t="str">
        <f>IF($D40=".","",IF(Y$12&gt;('LRMC - Spare Capacity Ignored'!$F39+'LRMC - Spare Capacity Ignored'!$G39),'LRMC - Spare Capacity Ignored'!$I39,0))</f>
        <v/>
      </c>
      <c r="Z40" s="180" t="str">
        <f>IF($D40=".","",IF(Z$12&gt;('LRMC - Spare Capacity Ignored'!$F39+'LRMC - Spare Capacity Ignored'!$G39),'LRMC - Spare Capacity Ignored'!$I39,0))</f>
        <v/>
      </c>
      <c r="AA40" s="180" t="str">
        <f>IF($D40=".","",IF(AA$12&gt;('LRMC - Spare Capacity Ignored'!$F39+'LRMC - Spare Capacity Ignored'!$G39),'LRMC - Spare Capacity Ignored'!$I39,0))</f>
        <v/>
      </c>
      <c r="AB40" s="180" t="str">
        <f>IF($D40=".","",IF(AB$12&gt;('LRMC - Spare Capacity Ignored'!$F39+'LRMC - Spare Capacity Ignored'!$G39),'LRMC - Spare Capacity Ignored'!$I39,0))</f>
        <v/>
      </c>
      <c r="AC40" s="180" t="str">
        <f>IF($D40=".","",IF(AC$12&gt;('LRMC - Spare Capacity Ignored'!$F39+'LRMC - Spare Capacity Ignored'!$G39),'LRMC - Spare Capacity Ignored'!$I39,0))</f>
        <v/>
      </c>
      <c r="AD40" s="180" t="str">
        <f>IF($D40=".","",IF(AD$12&gt;('LRMC - Spare Capacity Ignored'!$F39+'LRMC - Spare Capacity Ignored'!$G39),'LRMC - Spare Capacity Ignored'!$I39,0))</f>
        <v/>
      </c>
      <c r="AE40" s="180" t="str">
        <f>IF($D40=".","",IF(AE$12&gt;('LRMC - Spare Capacity Ignored'!$F39+'LRMC - Spare Capacity Ignored'!$G39),'LRMC - Spare Capacity Ignored'!$I39,0))</f>
        <v/>
      </c>
      <c r="AF40" s="180" t="str">
        <f>IF($D40=".","",IF(AF$12&gt;('LRMC - Spare Capacity Ignored'!$F39+'LRMC - Spare Capacity Ignored'!$G39),'LRMC - Spare Capacity Ignored'!$I39,0))</f>
        <v/>
      </c>
      <c r="AG40" s="180" t="str">
        <f>IF($D40=".","",IF(AG$12&gt;('LRMC - Spare Capacity Ignored'!$F39+'LRMC - Spare Capacity Ignored'!$G39),'LRMC - Spare Capacity Ignored'!$I39,0))</f>
        <v/>
      </c>
      <c r="AH40" s="180" t="str">
        <f>IF($D40=".","",IF(AH$12&gt;('LRMC - Spare Capacity Ignored'!$F39+'LRMC - Spare Capacity Ignored'!$G39),'LRMC - Spare Capacity Ignored'!$I39,0))</f>
        <v/>
      </c>
      <c r="AI40" s="180" t="str">
        <f>IF($D40=".","",IF(AI$12&gt;('LRMC - Spare Capacity Ignored'!$F39+'LRMC - Spare Capacity Ignored'!$G39),'LRMC - Spare Capacity Ignored'!$I39,0))</f>
        <v/>
      </c>
      <c r="AJ40" s="180" t="str">
        <f>IF($D40=".","",IF(AJ$12&gt;('LRMC - Spare Capacity Ignored'!$F39+'LRMC - Spare Capacity Ignored'!$G39),'LRMC - Spare Capacity Ignored'!$I39,0))</f>
        <v/>
      </c>
      <c r="AK40" s="180" t="str">
        <f>IF($D40=".","",IF(AK$12&gt;('LRMC - Spare Capacity Ignored'!$F39+'LRMC - Spare Capacity Ignored'!$G39),'LRMC - Spare Capacity Ignored'!$I39,0))</f>
        <v/>
      </c>
      <c r="AL40" s="180" t="str">
        <f>IF($D40=".","",IF(AL$12&gt;('LRMC - Spare Capacity Ignored'!$F39+'LRMC - Spare Capacity Ignored'!$G39),'LRMC - Spare Capacity Ignored'!$I39,0))</f>
        <v/>
      </c>
      <c r="AM40" s="180" t="str">
        <f>IF($D40=".","",IF(AM$12&gt;('LRMC - Spare Capacity Ignored'!$F39+'LRMC - Spare Capacity Ignored'!$G39),'LRMC - Spare Capacity Ignored'!$I39,0))</f>
        <v/>
      </c>
      <c r="AN40" s="180" t="str">
        <f>IF($D40=".","",IF(AN$12&gt;('LRMC - Spare Capacity Ignored'!$F39+'LRMC - Spare Capacity Ignored'!$G39),'LRMC - Spare Capacity Ignored'!$I39,0))</f>
        <v/>
      </c>
      <c r="AO40" s="180" t="str">
        <f>IF($D40=".","",IF(AO$12&gt;('LRMC - Spare Capacity Ignored'!$F39+'LRMC - Spare Capacity Ignored'!$G39),'LRMC - Spare Capacity Ignored'!$I39,0))</f>
        <v/>
      </c>
      <c r="AP40" s="180" t="str">
        <f>IF($D40=".","",IF(AP$12&gt;('LRMC - Spare Capacity Ignored'!$F39+'LRMC - Spare Capacity Ignored'!$G39),'LRMC - Spare Capacity Ignored'!$I39,0))</f>
        <v/>
      </c>
      <c r="AQ40" s="180" t="str">
        <f>IF($D40=".","",IF(AQ$12&gt;('LRMC - Spare Capacity Ignored'!$F39+'LRMC - Spare Capacity Ignored'!$G39),'LRMC - Spare Capacity Ignored'!$I39,0))</f>
        <v/>
      </c>
      <c r="AR40" s="180" t="str">
        <f>IF($D40=".","",IF(AR$12&gt;('LRMC - Spare Capacity Ignored'!$F39+'LRMC - Spare Capacity Ignored'!$G39),'LRMC - Spare Capacity Ignored'!$I39,0))</f>
        <v/>
      </c>
      <c r="AS40" s="180" t="str">
        <f>IF($D40=".","",IF(AS$12&gt;('LRMC - Spare Capacity Ignored'!$F39+'LRMC - Spare Capacity Ignored'!$G39),'LRMC - Spare Capacity Ignored'!$I39,0))</f>
        <v/>
      </c>
      <c r="AT40" s="180" t="str">
        <f>IF($D40=".","",IF(AT$12&gt;('LRMC - Spare Capacity Ignored'!$F39+'LRMC - Spare Capacity Ignored'!$G39),'LRMC - Spare Capacity Ignored'!$I39,0))</f>
        <v/>
      </c>
      <c r="AU40" s="180" t="str">
        <f>IF($D40=".","",IF(AU$12&gt;('LRMC - Spare Capacity Ignored'!$F39+'LRMC - Spare Capacity Ignored'!$G39),'LRMC - Spare Capacity Ignored'!$I39,0))</f>
        <v/>
      </c>
      <c r="AV40" s="180" t="str">
        <f>IF($D40=".","",IF(AV$12&gt;('LRMC - Spare Capacity Ignored'!$F39+'LRMC - Spare Capacity Ignored'!$G39),'LRMC - Spare Capacity Ignored'!$I39,0))</f>
        <v/>
      </c>
      <c r="AW40" s="180" t="str">
        <f>IF($D40=".","",IF(AW$12&gt;('LRMC - Spare Capacity Ignored'!$F39+'LRMC - Spare Capacity Ignored'!$G39),'LRMC - Spare Capacity Ignored'!$I39,0))</f>
        <v/>
      </c>
      <c r="AX40" s="180" t="str">
        <f>IF($D40=".","",IF(AX$12&gt;('LRMC - Spare Capacity Ignored'!$F39+'LRMC - Spare Capacity Ignored'!$G39),'LRMC - Spare Capacity Ignored'!$I39,0))</f>
        <v/>
      </c>
      <c r="AY40" s="180" t="str">
        <f>IF($D40=".","",IF(AY$12&gt;('LRMC - Spare Capacity Ignored'!$F39+'LRMC - Spare Capacity Ignored'!$G39),'LRMC - Spare Capacity Ignored'!$I39,0))</f>
        <v/>
      </c>
      <c r="AZ40" s="180" t="str">
        <f>IF($D40=".","",IF(AZ$12&gt;('LRMC - Spare Capacity Ignored'!$F39+'LRMC - Spare Capacity Ignored'!$G39),'LRMC - Spare Capacity Ignored'!$I39,0))</f>
        <v/>
      </c>
      <c r="BA40" s="180" t="str">
        <f>IF($D40=".","",IF(BA$12&gt;('LRMC - Spare Capacity Ignored'!$F39+'LRMC - Spare Capacity Ignored'!$G39),'LRMC - Spare Capacity Ignored'!$I39,0))</f>
        <v/>
      </c>
      <c r="BB40" s="180" t="str">
        <f>IF($D40=".","",IF(BB$12&gt;('LRMC - Spare Capacity Ignored'!$F39+'LRMC - Spare Capacity Ignored'!$G39),'LRMC - Spare Capacity Ignored'!$I39,0))</f>
        <v/>
      </c>
      <c r="BC40" s="180" t="str">
        <f>IF($D40=".","",IF(BC$12&gt;('LRMC - Spare Capacity Ignored'!$F39+'LRMC - Spare Capacity Ignored'!$G39),'LRMC - Spare Capacity Ignored'!$I39,0))</f>
        <v/>
      </c>
      <c r="BD40" s="180" t="str">
        <f>IF($D40=".","",IF(BD$12&gt;('LRMC - Spare Capacity Ignored'!$F39+'LRMC - Spare Capacity Ignored'!$G39),'LRMC - Spare Capacity Ignored'!$I39,0))</f>
        <v/>
      </c>
      <c r="BE40" s="180" t="str">
        <f>IF($D40=".","",IF(BE$12&gt;('LRMC - Spare Capacity Ignored'!$F39+'LRMC - Spare Capacity Ignored'!$G39),'LRMC - Spare Capacity Ignored'!$I39,0))</f>
        <v/>
      </c>
      <c r="BF40" s="180" t="str">
        <f>IF($D40=".","",IF(BF$12&gt;('LRMC - Spare Capacity Ignored'!$F39+'LRMC - Spare Capacity Ignored'!$G39),'LRMC - Spare Capacity Ignored'!$I39,0))</f>
        <v/>
      </c>
      <c r="BG40" s="180" t="str">
        <f>IF($D40=".","",IF(BG$12&gt;('LRMC - Spare Capacity Ignored'!$F39+'LRMC - Spare Capacity Ignored'!$G39),'LRMC - Spare Capacity Ignored'!$I39,0))</f>
        <v/>
      </c>
      <c r="BH40" s="180" t="str">
        <f>IF($D40=".","",IF(BH$12&gt;('LRMC - Spare Capacity Ignored'!$F39+'LRMC - Spare Capacity Ignored'!$G39),'LRMC - Spare Capacity Ignored'!$I39,0))</f>
        <v/>
      </c>
      <c r="BI40" s="180" t="str">
        <f>IF($D40=".","",IF(BI$12&gt;('LRMC - Spare Capacity Ignored'!$F39+'LRMC - Spare Capacity Ignored'!$G39),'LRMC - Spare Capacity Ignored'!$I39,0))</f>
        <v/>
      </c>
      <c r="BJ40" s="180" t="str">
        <f>IF($D40=".","",IF(BJ$12&gt;('LRMC - Spare Capacity Ignored'!$F39+'LRMC - Spare Capacity Ignored'!$G39),'LRMC - Spare Capacity Ignored'!$I39,0))</f>
        <v/>
      </c>
      <c r="BK40" s="180" t="str">
        <f>IF($D40=".","",IF(BK$12&gt;('LRMC - Spare Capacity Ignored'!$F39+'LRMC - Spare Capacity Ignored'!$G39),'LRMC - Spare Capacity Ignored'!$I39,0))</f>
        <v/>
      </c>
      <c r="BL40" s="180" t="str">
        <f>IF($D40=".","",IF(BL$12&gt;('LRMC - Spare Capacity Ignored'!$F39+'LRMC - Spare Capacity Ignored'!$G39),'LRMC - Spare Capacity Ignored'!$I39,0))</f>
        <v/>
      </c>
      <c r="BM40" s="180" t="str">
        <f>IF($D40=".","",IF(BM$12&gt;('LRMC - Spare Capacity Ignored'!$F39+'LRMC - Spare Capacity Ignored'!$G39),'LRMC - Spare Capacity Ignored'!$I39,0))</f>
        <v/>
      </c>
      <c r="BN40" s="180" t="str">
        <f>IF($D40=".","",IF(BN$12&gt;('LRMC - Spare Capacity Ignored'!$F39+'LRMC - Spare Capacity Ignored'!$G39),'LRMC - Spare Capacity Ignored'!$I39,0))</f>
        <v/>
      </c>
      <c r="BO40" s="180" t="str">
        <f>IF($D40=".","",IF(BO$12&gt;('LRMC - Spare Capacity Ignored'!$F39+'LRMC - Spare Capacity Ignored'!$G39),'LRMC - Spare Capacity Ignored'!$I39,0))</f>
        <v/>
      </c>
      <c r="BP40" s="180" t="str">
        <f>IF($D40=".","",IF(BP$12&gt;('LRMC - Spare Capacity Ignored'!$F39+'LRMC - Spare Capacity Ignored'!$G39),'LRMC - Spare Capacity Ignored'!$I39,0))</f>
        <v/>
      </c>
      <c r="BQ40" s="180" t="str">
        <f>IF($D40=".","",IF(BQ$12&gt;('LRMC - Spare Capacity Ignored'!$F39+'LRMC - Spare Capacity Ignored'!$G39),'LRMC - Spare Capacity Ignored'!$I39,0))</f>
        <v/>
      </c>
      <c r="BR40" s="180" t="str">
        <f>IF($D40=".","",IF(BR$12&gt;('LRMC - Spare Capacity Ignored'!$F39+'LRMC - Spare Capacity Ignored'!$G39),'LRMC - Spare Capacity Ignored'!$I39,0))</f>
        <v/>
      </c>
      <c r="BS40" s="180" t="str">
        <f>IF($D40=".","",IF(BS$12&gt;('LRMC - Spare Capacity Ignored'!$F39+'LRMC - Spare Capacity Ignored'!$G39),'LRMC - Spare Capacity Ignored'!$I39,0))</f>
        <v/>
      </c>
      <c r="BT40" s="180" t="str">
        <f>IF($D40=".","",IF(BT$12&gt;('LRMC - Spare Capacity Ignored'!$F39+'LRMC - Spare Capacity Ignored'!$G39),'LRMC - Spare Capacity Ignored'!$I39,0))</f>
        <v/>
      </c>
      <c r="BU40" s="180" t="str">
        <f>IF($D40=".","",IF(BU$12&gt;('LRMC - Spare Capacity Ignored'!$F39+'LRMC - Spare Capacity Ignored'!$G39),'LRMC - Spare Capacity Ignored'!$I39,0))</f>
        <v/>
      </c>
      <c r="BV40" s="180" t="str">
        <f>IF($D40=".","",IF(BV$12&gt;('LRMC - Spare Capacity Ignored'!$F39+'LRMC - Spare Capacity Ignored'!$G39),'LRMC - Spare Capacity Ignored'!$I39,0))</f>
        <v/>
      </c>
      <c r="BW40" s="180" t="str">
        <f>IF($D40=".","",IF(BW$12&gt;('LRMC - Spare Capacity Ignored'!$F39+'LRMC - Spare Capacity Ignored'!$G39),'LRMC - Spare Capacity Ignored'!$I39,0))</f>
        <v/>
      </c>
      <c r="BX40" s="180" t="str">
        <f>IF($D40=".","",IF(BX$12&gt;('LRMC - Spare Capacity Ignored'!$F39+'LRMC - Spare Capacity Ignored'!$G39),'LRMC - Spare Capacity Ignored'!$I39,0))</f>
        <v/>
      </c>
      <c r="BY40" s="180" t="str">
        <f>IF($D40=".","",IF(BY$12&gt;('LRMC - Spare Capacity Ignored'!$F39+'LRMC - Spare Capacity Ignored'!$G39),'LRMC - Spare Capacity Ignored'!$I39,0))</f>
        <v/>
      </c>
      <c r="BZ40" s="180" t="str">
        <f>IF($D40=".","",IF(BZ$12&gt;('LRMC - Spare Capacity Ignored'!$F39+'LRMC - Spare Capacity Ignored'!$G39),'LRMC - Spare Capacity Ignored'!$I39,0))</f>
        <v/>
      </c>
      <c r="CA40" s="180" t="str">
        <f>IF($D40=".","",IF(CA$12&gt;('LRMC - Spare Capacity Ignored'!$F39+'LRMC - Spare Capacity Ignored'!$G39),'LRMC - Spare Capacity Ignored'!$I39,0))</f>
        <v/>
      </c>
      <c r="CB40" s="180" t="str">
        <f>IF($D40=".","",IF(CB$12&gt;('LRMC - Spare Capacity Ignored'!$F39+'LRMC - Spare Capacity Ignored'!$G39),'LRMC - Spare Capacity Ignored'!$I39,0))</f>
        <v/>
      </c>
      <c r="CC40" s="180" t="str">
        <f>IF($D40=".","",IF(CC$12&gt;('LRMC - Spare Capacity Ignored'!$F39+'LRMC - Spare Capacity Ignored'!$G39),'LRMC - Spare Capacity Ignored'!$I39,0))</f>
        <v/>
      </c>
      <c r="CD40" s="180" t="str">
        <f>IF($D40=".","",IF(CD$12&gt;('LRMC - Spare Capacity Ignored'!$F39+'LRMC - Spare Capacity Ignored'!$G39),'LRMC - Spare Capacity Ignored'!$I39,0))</f>
        <v/>
      </c>
      <c r="CE40" s="180" t="str">
        <f>IF($D40=".","",IF(CE$12&gt;('LRMC - Spare Capacity Ignored'!$F39+'LRMC - Spare Capacity Ignored'!$G39),'LRMC - Spare Capacity Ignored'!$I39,0))</f>
        <v/>
      </c>
      <c r="CF40" s="180" t="str">
        <f>IF($D40=".","",IF(CF$12&gt;('LRMC - Spare Capacity Ignored'!$F39+'LRMC - Spare Capacity Ignored'!$G39),'LRMC - Spare Capacity Ignored'!$I39,0))</f>
        <v/>
      </c>
      <c r="CG40" s="180" t="str">
        <f>IF($D40=".","",IF(CG$12&gt;('LRMC - Spare Capacity Ignored'!$F39+'LRMC - Spare Capacity Ignored'!$G39),'LRMC - Spare Capacity Ignored'!$I39,0))</f>
        <v/>
      </c>
      <c r="CH40" s="180" t="str">
        <f>IF($D40=".","",IF(CH$12&gt;('LRMC - Spare Capacity Ignored'!$F39+'LRMC - Spare Capacity Ignored'!$G39),'LRMC - Spare Capacity Ignored'!$I39,0))</f>
        <v/>
      </c>
      <c r="CI40" s="180" t="str">
        <f>IF($D40=".","",IF(CI$12&gt;('LRMC - Spare Capacity Ignored'!$F39+'LRMC - Spare Capacity Ignored'!$G39),'LRMC - Spare Capacity Ignored'!$I39,0))</f>
        <v/>
      </c>
      <c r="CJ40" s="180" t="str">
        <f>IF($D40=".","",IF(CJ$12&gt;('LRMC - Spare Capacity Ignored'!$F39+'LRMC - Spare Capacity Ignored'!$G39),'LRMC - Spare Capacity Ignored'!$I39,0))</f>
        <v/>
      </c>
      <c r="CK40" s="180" t="str">
        <f>IF($D40=".","",IF(CK$12&gt;('LRMC - Spare Capacity Ignored'!$F39+'LRMC - Spare Capacity Ignored'!$G39),'LRMC - Spare Capacity Ignored'!$I39,0))</f>
        <v/>
      </c>
      <c r="CL40" s="180" t="str">
        <f>IF($D40=".","",IF(CL$12&gt;('LRMC - Spare Capacity Ignored'!$F39+'LRMC - Spare Capacity Ignored'!$G39),'LRMC - Spare Capacity Ignored'!$I39,0))</f>
        <v/>
      </c>
      <c r="CM40" s="180" t="str">
        <f>IF($D40=".","",IF(CM$12&gt;('LRMC - Spare Capacity Ignored'!$F39+'LRMC - Spare Capacity Ignored'!$G39),'LRMC - Spare Capacity Ignored'!$I39,0))</f>
        <v/>
      </c>
      <c r="CN40" s="180" t="str">
        <f>IF($D40=".","",IF(CN$12&gt;('LRMC - Spare Capacity Ignored'!$F39+'LRMC - Spare Capacity Ignored'!$G39),'LRMC - Spare Capacity Ignored'!$I39,0))</f>
        <v/>
      </c>
      <c r="CO40" s="180" t="str">
        <f>IF($D40=".","",IF(CO$12&gt;('LRMC - Spare Capacity Ignored'!$F39+'LRMC - Spare Capacity Ignored'!$G39),'LRMC - Spare Capacity Ignored'!$I39,0))</f>
        <v/>
      </c>
      <c r="CP40" s="180" t="str">
        <f>IF($D40=".","",IF(CP$12&gt;('LRMC - Spare Capacity Ignored'!$F39+'LRMC - Spare Capacity Ignored'!$G39),'LRMC - Spare Capacity Ignored'!$I39,0))</f>
        <v/>
      </c>
      <c r="CQ40" s="180" t="str">
        <f>IF($D40=".","",IF(CQ$12&gt;('LRMC - Spare Capacity Ignored'!$F39+'LRMC - Spare Capacity Ignored'!$G39),'LRMC - Spare Capacity Ignored'!$I39,0))</f>
        <v/>
      </c>
      <c r="CR40" s="180" t="str">
        <f>IF($D40=".","",IF(CR$12&gt;('LRMC - Spare Capacity Ignored'!$F39+'LRMC - Spare Capacity Ignored'!$G39),'LRMC - Spare Capacity Ignored'!$I39,0))</f>
        <v/>
      </c>
      <c r="CS40" s="180" t="str">
        <f>IF($D40=".","",IF(CS$12&gt;('LRMC - Spare Capacity Ignored'!$F39+'LRMC - Spare Capacity Ignored'!$G39),'LRMC - Spare Capacity Ignored'!$I39,0))</f>
        <v/>
      </c>
      <c r="CT40" s="180" t="str">
        <f>IF($D40=".","",IF(CT$12&gt;('LRMC - Spare Capacity Ignored'!$F39+'LRMC - Spare Capacity Ignored'!$G39),'LRMC - Spare Capacity Ignored'!$I39,0))</f>
        <v/>
      </c>
      <c r="CU40" s="180" t="str">
        <f>IF($D40=".","",IF(CU$12&gt;('LRMC - Spare Capacity Ignored'!$F39+'LRMC - Spare Capacity Ignored'!$G39),'LRMC - Spare Capacity Ignored'!$I39,0))</f>
        <v/>
      </c>
      <c r="CV40" s="180" t="str">
        <f>IF($D40=".","",IF(CV$12&gt;('LRMC - Spare Capacity Ignored'!$F39+'LRMC - Spare Capacity Ignored'!$G39),'LRMC - Spare Capacity Ignored'!$I39,0))</f>
        <v/>
      </c>
      <c r="CW40" s="180" t="str">
        <f>IF($D40=".","",IF(CW$12&gt;('LRMC - Spare Capacity Ignored'!$F39+'LRMC - Spare Capacity Ignored'!$G39),'LRMC - Spare Capacity Ignored'!$I39,0))</f>
        <v/>
      </c>
      <c r="CX40" s="180" t="str">
        <f>IF($D40=".","",IF(CX$12&gt;('LRMC - Spare Capacity Ignored'!$F39+'LRMC - Spare Capacity Ignored'!$G39),'LRMC - Spare Capacity Ignored'!$I39,0))</f>
        <v/>
      </c>
      <c r="CY40" s="180" t="str">
        <f>IF($D40=".","",IF(CY$12&gt;('LRMC - Spare Capacity Ignored'!$F39+'LRMC - Spare Capacity Ignored'!$G39),'LRMC - Spare Capacity Ignored'!$I39,0))</f>
        <v/>
      </c>
      <c r="CZ40" s="180" t="str">
        <f>IF($D40=".","",IF(CZ$12&gt;('LRMC - Spare Capacity Ignored'!$F39+'LRMC - Spare Capacity Ignored'!$G39),'LRMC - Spare Capacity Ignored'!$I39,0))</f>
        <v/>
      </c>
      <c r="DA40" s="180" t="str">
        <f>IF($D40=".","",IF(DA$12&gt;('LRMC - Spare Capacity Ignored'!$F39+'LRMC - Spare Capacity Ignored'!$G39),'LRMC - Spare Capacity Ignored'!$I39,0))</f>
        <v/>
      </c>
      <c r="DB40" s="177"/>
    </row>
    <row r="41" spans="3:106" x14ac:dyDescent="0.25">
      <c r="C41" s="183">
        <f>Inputs!C61</f>
        <v>24</v>
      </c>
      <c r="D41" s="120" t="str">
        <f>IF(Inputs!D61="",".",Inputs!D61)</f>
        <v>.</v>
      </c>
      <c r="E41" s="182"/>
      <c r="F41" s="180" t="str">
        <f>IF($D41=".","",IF(F$12&gt;('LRMC - Spare Capacity Ignored'!$F40+'LRMC - Spare Capacity Ignored'!$G40),'LRMC - Spare Capacity Ignored'!$I40,0))</f>
        <v/>
      </c>
      <c r="G41" s="180" t="str">
        <f>IF($D41=".","",IF(G$12&gt;('LRMC - Spare Capacity Ignored'!$F40+'LRMC - Spare Capacity Ignored'!$G40),'LRMC - Spare Capacity Ignored'!$I40,0))</f>
        <v/>
      </c>
      <c r="H41" s="180" t="str">
        <f>IF($D41=".","",IF(H$12&gt;('LRMC - Spare Capacity Ignored'!$F40+'LRMC - Spare Capacity Ignored'!$G40),'LRMC - Spare Capacity Ignored'!$I40,0))</f>
        <v/>
      </c>
      <c r="I41" s="180" t="str">
        <f>IF($D41=".","",IF(I$12&gt;('LRMC - Spare Capacity Ignored'!$F40+'LRMC - Spare Capacity Ignored'!$G40),'LRMC - Spare Capacity Ignored'!$I40,0))</f>
        <v/>
      </c>
      <c r="J41" s="180" t="str">
        <f>IF($D41=".","",IF(J$12&gt;('LRMC - Spare Capacity Ignored'!$F40+'LRMC - Spare Capacity Ignored'!$G40),'LRMC - Spare Capacity Ignored'!$I40,0))</f>
        <v/>
      </c>
      <c r="K41" s="180" t="str">
        <f>IF($D41=".","",IF(K$12&gt;('LRMC - Spare Capacity Ignored'!$F40+'LRMC - Spare Capacity Ignored'!$G40),'LRMC - Spare Capacity Ignored'!$I40,0))</f>
        <v/>
      </c>
      <c r="L41" s="180" t="str">
        <f>IF($D41=".","",IF(L$12&gt;('LRMC - Spare Capacity Ignored'!$F40+'LRMC - Spare Capacity Ignored'!$G40),'LRMC - Spare Capacity Ignored'!$I40,0))</f>
        <v/>
      </c>
      <c r="M41" s="180" t="str">
        <f>IF($D41=".","",IF(M$12&gt;('LRMC - Spare Capacity Ignored'!$F40+'LRMC - Spare Capacity Ignored'!$G40),'LRMC - Spare Capacity Ignored'!$I40,0))</f>
        <v/>
      </c>
      <c r="N41" s="180" t="str">
        <f>IF($D41=".","",IF(N$12&gt;('LRMC - Spare Capacity Ignored'!$F40+'LRMC - Spare Capacity Ignored'!$G40),'LRMC - Spare Capacity Ignored'!$I40,0))</f>
        <v/>
      </c>
      <c r="O41" s="180" t="str">
        <f>IF($D41=".","",IF(O$12&gt;('LRMC - Spare Capacity Ignored'!$F40+'LRMC - Spare Capacity Ignored'!$G40),'LRMC - Spare Capacity Ignored'!$I40,0))</f>
        <v/>
      </c>
      <c r="P41" s="180" t="str">
        <f>IF($D41=".","",IF(P$12&gt;('LRMC - Spare Capacity Ignored'!$F40+'LRMC - Spare Capacity Ignored'!$G40),'LRMC - Spare Capacity Ignored'!$I40,0))</f>
        <v/>
      </c>
      <c r="Q41" s="180" t="str">
        <f>IF($D41=".","",IF(Q$12&gt;('LRMC - Spare Capacity Ignored'!$F40+'LRMC - Spare Capacity Ignored'!$G40),'LRMC - Spare Capacity Ignored'!$I40,0))</f>
        <v/>
      </c>
      <c r="R41" s="180" t="str">
        <f>IF($D41=".","",IF(R$12&gt;('LRMC - Spare Capacity Ignored'!$F40+'LRMC - Spare Capacity Ignored'!$G40),'LRMC - Spare Capacity Ignored'!$I40,0))</f>
        <v/>
      </c>
      <c r="S41" s="180" t="str">
        <f>IF($D41=".","",IF(S$12&gt;('LRMC - Spare Capacity Ignored'!$F40+'LRMC - Spare Capacity Ignored'!$G40),'LRMC - Spare Capacity Ignored'!$I40,0))</f>
        <v/>
      </c>
      <c r="T41" s="180" t="str">
        <f>IF($D41=".","",IF(T$12&gt;('LRMC - Spare Capacity Ignored'!$F40+'LRMC - Spare Capacity Ignored'!$G40),'LRMC - Spare Capacity Ignored'!$I40,0))</f>
        <v/>
      </c>
      <c r="U41" s="180" t="str">
        <f>IF($D41=".","",IF(U$12&gt;('LRMC - Spare Capacity Ignored'!$F40+'LRMC - Spare Capacity Ignored'!$G40),'LRMC - Spare Capacity Ignored'!$I40,0))</f>
        <v/>
      </c>
      <c r="V41" s="180" t="str">
        <f>IF($D41=".","",IF(V$12&gt;('LRMC - Spare Capacity Ignored'!$F40+'LRMC - Spare Capacity Ignored'!$G40),'LRMC - Spare Capacity Ignored'!$I40,0))</f>
        <v/>
      </c>
      <c r="W41" s="180" t="str">
        <f>IF($D41=".","",IF(W$12&gt;('LRMC - Spare Capacity Ignored'!$F40+'LRMC - Spare Capacity Ignored'!$G40),'LRMC - Spare Capacity Ignored'!$I40,0))</f>
        <v/>
      </c>
      <c r="X41" s="180" t="str">
        <f>IF($D41=".","",IF(X$12&gt;('LRMC - Spare Capacity Ignored'!$F40+'LRMC - Spare Capacity Ignored'!$G40),'LRMC - Spare Capacity Ignored'!$I40,0))</f>
        <v/>
      </c>
      <c r="Y41" s="180" t="str">
        <f>IF($D41=".","",IF(Y$12&gt;('LRMC - Spare Capacity Ignored'!$F40+'LRMC - Spare Capacity Ignored'!$G40),'LRMC - Spare Capacity Ignored'!$I40,0))</f>
        <v/>
      </c>
      <c r="Z41" s="180" t="str">
        <f>IF($D41=".","",IF(Z$12&gt;('LRMC - Spare Capacity Ignored'!$F40+'LRMC - Spare Capacity Ignored'!$G40),'LRMC - Spare Capacity Ignored'!$I40,0))</f>
        <v/>
      </c>
      <c r="AA41" s="180" t="str">
        <f>IF($D41=".","",IF(AA$12&gt;('LRMC - Spare Capacity Ignored'!$F40+'LRMC - Spare Capacity Ignored'!$G40),'LRMC - Spare Capacity Ignored'!$I40,0))</f>
        <v/>
      </c>
      <c r="AB41" s="180" t="str">
        <f>IF($D41=".","",IF(AB$12&gt;('LRMC - Spare Capacity Ignored'!$F40+'LRMC - Spare Capacity Ignored'!$G40),'LRMC - Spare Capacity Ignored'!$I40,0))</f>
        <v/>
      </c>
      <c r="AC41" s="180" t="str">
        <f>IF($D41=".","",IF(AC$12&gt;('LRMC - Spare Capacity Ignored'!$F40+'LRMC - Spare Capacity Ignored'!$G40),'LRMC - Spare Capacity Ignored'!$I40,0))</f>
        <v/>
      </c>
      <c r="AD41" s="180" t="str">
        <f>IF($D41=".","",IF(AD$12&gt;('LRMC - Spare Capacity Ignored'!$F40+'LRMC - Spare Capacity Ignored'!$G40),'LRMC - Spare Capacity Ignored'!$I40,0))</f>
        <v/>
      </c>
      <c r="AE41" s="180" t="str">
        <f>IF($D41=".","",IF(AE$12&gt;('LRMC - Spare Capacity Ignored'!$F40+'LRMC - Spare Capacity Ignored'!$G40),'LRMC - Spare Capacity Ignored'!$I40,0))</f>
        <v/>
      </c>
      <c r="AF41" s="180" t="str">
        <f>IF($D41=".","",IF(AF$12&gt;('LRMC - Spare Capacity Ignored'!$F40+'LRMC - Spare Capacity Ignored'!$G40),'LRMC - Spare Capacity Ignored'!$I40,0))</f>
        <v/>
      </c>
      <c r="AG41" s="180" t="str">
        <f>IF($D41=".","",IF(AG$12&gt;('LRMC - Spare Capacity Ignored'!$F40+'LRMC - Spare Capacity Ignored'!$G40),'LRMC - Spare Capacity Ignored'!$I40,0))</f>
        <v/>
      </c>
      <c r="AH41" s="180" t="str">
        <f>IF($D41=".","",IF(AH$12&gt;('LRMC - Spare Capacity Ignored'!$F40+'LRMC - Spare Capacity Ignored'!$G40),'LRMC - Spare Capacity Ignored'!$I40,0))</f>
        <v/>
      </c>
      <c r="AI41" s="180" t="str">
        <f>IF($D41=".","",IF(AI$12&gt;('LRMC - Spare Capacity Ignored'!$F40+'LRMC - Spare Capacity Ignored'!$G40),'LRMC - Spare Capacity Ignored'!$I40,0))</f>
        <v/>
      </c>
      <c r="AJ41" s="180" t="str">
        <f>IF($D41=".","",IF(AJ$12&gt;('LRMC - Spare Capacity Ignored'!$F40+'LRMC - Spare Capacity Ignored'!$G40),'LRMC - Spare Capacity Ignored'!$I40,0))</f>
        <v/>
      </c>
      <c r="AK41" s="180" t="str">
        <f>IF($D41=".","",IF(AK$12&gt;('LRMC - Spare Capacity Ignored'!$F40+'LRMC - Spare Capacity Ignored'!$G40),'LRMC - Spare Capacity Ignored'!$I40,0))</f>
        <v/>
      </c>
      <c r="AL41" s="180" t="str">
        <f>IF($D41=".","",IF(AL$12&gt;('LRMC - Spare Capacity Ignored'!$F40+'LRMC - Spare Capacity Ignored'!$G40),'LRMC - Spare Capacity Ignored'!$I40,0))</f>
        <v/>
      </c>
      <c r="AM41" s="180" t="str">
        <f>IF($D41=".","",IF(AM$12&gt;('LRMC - Spare Capacity Ignored'!$F40+'LRMC - Spare Capacity Ignored'!$G40),'LRMC - Spare Capacity Ignored'!$I40,0))</f>
        <v/>
      </c>
      <c r="AN41" s="180" t="str">
        <f>IF($D41=".","",IF(AN$12&gt;('LRMC - Spare Capacity Ignored'!$F40+'LRMC - Spare Capacity Ignored'!$G40),'LRMC - Spare Capacity Ignored'!$I40,0))</f>
        <v/>
      </c>
      <c r="AO41" s="180" t="str">
        <f>IF($D41=".","",IF(AO$12&gt;('LRMC - Spare Capacity Ignored'!$F40+'LRMC - Spare Capacity Ignored'!$G40),'LRMC - Spare Capacity Ignored'!$I40,0))</f>
        <v/>
      </c>
      <c r="AP41" s="180" t="str">
        <f>IF($D41=".","",IF(AP$12&gt;('LRMC - Spare Capacity Ignored'!$F40+'LRMC - Spare Capacity Ignored'!$G40),'LRMC - Spare Capacity Ignored'!$I40,0))</f>
        <v/>
      </c>
      <c r="AQ41" s="180" t="str">
        <f>IF($D41=".","",IF(AQ$12&gt;('LRMC - Spare Capacity Ignored'!$F40+'LRMC - Spare Capacity Ignored'!$G40),'LRMC - Spare Capacity Ignored'!$I40,0))</f>
        <v/>
      </c>
      <c r="AR41" s="180" t="str">
        <f>IF($D41=".","",IF(AR$12&gt;('LRMC - Spare Capacity Ignored'!$F40+'LRMC - Spare Capacity Ignored'!$G40),'LRMC - Spare Capacity Ignored'!$I40,0))</f>
        <v/>
      </c>
      <c r="AS41" s="180" t="str">
        <f>IF($D41=".","",IF(AS$12&gt;('LRMC - Spare Capacity Ignored'!$F40+'LRMC - Spare Capacity Ignored'!$G40),'LRMC - Spare Capacity Ignored'!$I40,0))</f>
        <v/>
      </c>
      <c r="AT41" s="180" t="str">
        <f>IF($D41=".","",IF(AT$12&gt;('LRMC - Spare Capacity Ignored'!$F40+'LRMC - Spare Capacity Ignored'!$G40),'LRMC - Spare Capacity Ignored'!$I40,0))</f>
        <v/>
      </c>
      <c r="AU41" s="180" t="str">
        <f>IF($D41=".","",IF(AU$12&gt;('LRMC - Spare Capacity Ignored'!$F40+'LRMC - Spare Capacity Ignored'!$G40),'LRMC - Spare Capacity Ignored'!$I40,0))</f>
        <v/>
      </c>
      <c r="AV41" s="180" t="str">
        <f>IF($D41=".","",IF(AV$12&gt;('LRMC - Spare Capacity Ignored'!$F40+'LRMC - Spare Capacity Ignored'!$G40),'LRMC - Spare Capacity Ignored'!$I40,0))</f>
        <v/>
      </c>
      <c r="AW41" s="180" t="str">
        <f>IF($D41=".","",IF(AW$12&gt;('LRMC - Spare Capacity Ignored'!$F40+'LRMC - Spare Capacity Ignored'!$G40),'LRMC - Spare Capacity Ignored'!$I40,0))</f>
        <v/>
      </c>
      <c r="AX41" s="180" t="str">
        <f>IF($D41=".","",IF(AX$12&gt;('LRMC - Spare Capacity Ignored'!$F40+'LRMC - Spare Capacity Ignored'!$G40),'LRMC - Spare Capacity Ignored'!$I40,0))</f>
        <v/>
      </c>
      <c r="AY41" s="180" t="str">
        <f>IF($D41=".","",IF(AY$12&gt;('LRMC - Spare Capacity Ignored'!$F40+'LRMC - Spare Capacity Ignored'!$G40),'LRMC - Spare Capacity Ignored'!$I40,0))</f>
        <v/>
      </c>
      <c r="AZ41" s="180" t="str">
        <f>IF($D41=".","",IF(AZ$12&gt;('LRMC - Spare Capacity Ignored'!$F40+'LRMC - Spare Capacity Ignored'!$G40),'LRMC - Spare Capacity Ignored'!$I40,0))</f>
        <v/>
      </c>
      <c r="BA41" s="180" t="str">
        <f>IF($D41=".","",IF(BA$12&gt;('LRMC - Spare Capacity Ignored'!$F40+'LRMC - Spare Capacity Ignored'!$G40),'LRMC - Spare Capacity Ignored'!$I40,0))</f>
        <v/>
      </c>
      <c r="BB41" s="180" t="str">
        <f>IF($D41=".","",IF(BB$12&gt;('LRMC - Spare Capacity Ignored'!$F40+'LRMC - Spare Capacity Ignored'!$G40),'LRMC - Spare Capacity Ignored'!$I40,0))</f>
        <v/>
      </c>
      <c r="BC41" s="180" t="str">
        <f>IF($D41=".","",IF(BC$12&gt;('LRMC - Spare Capacity Ignored'!$F40+'LRMC - Spare Capacity Ignored'!$G40),'LRMC - Spare Capacity Ignored'!$I40,0))</f>
        <v/>
      </c>
      <c r="BD41" s="180" t="str">
        <f>IF($D41=".","",IF(BD$12&gt;('LRMC - Spare Capacity Ignored'!$F40+'LRMC - Spare Capacity Ignored'!$G40),'LRMC - Spare Capacity Ignored'!$I40,0))</f>
        <v/>
      </c>
      <c r="BE41" s="180" t="str">
        <f>IF($D41=".","",IF(BE$12&gt;('LRMC - Spare Capacity Ignored'!$F40+'LRMC - Spare Capacity Ignored'!$G40),'LRMC - Spare Capacity Ignored'!$I40,0))</f>
        <v/>
      </c>
      <c r="BF41" s="180" t="str">
        <f>IF($D41=".","",IF(BF$12&gt;('LRMC - Spare Capacity Ignored'!$F40+'LRMC - Spare Capacity Ignored'!$G40),'LRMC - Spare Capacity Ignored'!$I40,0))</f>
        <v/>
      </c>
      <c r="BG41" s="180" t="str">
        <f>IF($D41=".","",IF(BG$12&gt;('LRMC - Spare Capacity Ignored'!$F40+'LRMC - Spare Capacity Ignored'!$G40),'LRMC - Spare Capacity Ignored'!$I40,0))</f>
        <v/>
      </c>
      <c r="BH41" s="180" t="str">
        <f>IF($D41=".","",IF(BH$12&gt;('LRMC - Spare Capacity Ignored'!$F40+'LRMC - Spare Capacity Ignored'!$G40),'LRMC - Spare Capacity Ignored'!$I40,0))</f>
        <v/>
      </c>
      <c r="BI41" s="180" t="str">
        <f>IF($D41=".","",IF(BI$12&gt;('LRMC - Spare Capacity Ignored'!$F40+'LRMC - Spare Capacity Ignored'!$G40),'LRMC - Spare Capacity Ignored'!$I40,0))</f>
        <v/>
      </c>
      <c r="BJ41" s="180" t="str">
        <f>IF($D41=".","",IF(BJ$12&gt;('LRMC - Spare Capacity Ignored'!$F40+'LRMC - Spare Capacity Ignored'!$G40),'LRMC - Spare Capacity Ignored'!$I40,0))</f>
        <v/>
      </c>
      <c r="BK41" s="180" t="str">
        <f>IF($D41=".","",IF(BK$12&gt;('LRMC - Spare Capacity Ignored'!$F40+'LRMC - Spare Capacity Ignored'!$G40),'LRMC - Spare Capacity Ignored'!$I40,0))</f>
        <v/>
      </c>
      <c r="BL41" s="180" t="str">
        <f>IF($D41=".","",IF(BL$12&gt;('LRMC - Spare Capacity Ignored'!$F40+'LRMC - Spare Capacity Ignored'!$G40),'LRMC - Spare Capacity Ignored'!$I40,0))</f>
        <v/>
      </c>
      <c r="BM41" s="180" t="str">
        <f>IF($D41=".","",IF(BM$12&gt;('LRMC - Spare Capacity Ignored'!$F40+'LRMC - Spare Capacity Ignored'!$G40),'LRMC - Spare Capacity Ignored'!$I40,0))</f>
        <v/>
      </c>
      <c r="BN41" s="180" t="str">
        <f>IF($D41=".","",IF(BN$12&gt;('LRMC - Spare Capacity Ignored'!$F40+'LRMC - Spare Capacity Ignored'!$G40),'LRMC - Spare Capacity Ignored'!$I40,0))</f>
        <v/>
      </c>
      <c r="BO41" s="180" t="str">
        <f>IF($D41=".","",IF(BO$12&gt;('LRMC - Spare Capacity Ignored'!$F40+'LRMC - Spare Capacity Ignored'!$G40),'LRMC - Spare Capacity Ignored'!$I40,0))</f>
        <v/>
      </c>
      <c r="BP41" s="180" t="str">
        <f>IF($D41=".","",IF(BP$12&gt;('LRMC - Spare Capacity Ignored'!$F40+'LRMC - Spare Capacity Ignored'!$G40),'LRMC - Spare Capacity Ignored'!$I40,0))</f>
        <v/>
      </c>
      <c r="BQ41" s="180" t="str">
        <f>IF($D41=".","",IF(BQ$12&gt;('LRMC - Spare Capacity Ignored'!$F40+'LRMC - Spare Capacity Ignored'!$G40),'LRMC - Spare Capacity Ignored'!$I40,0))</f>
        <v/>
      </c>
      <c r="BR41" s="180" t="str">
        <f>IF($D41=".","",IF(BR$12&gt;('LRMC - Spare Capacity Ignored'!$F40+'LRMC - Spare Capacity Ignored'!$G40),'LRMC - Spare Capacity Ignored'!$I40,0))</f>
        <v/>
      </c>
      <c r="BS41" s="180" t="str">
        <f>IF($D41=".","",IF(BS$12&gt;('LRMC - Spare Capacity Ignored'!$F40+'LRMC - Spare Capacity Ignored'!$G40),'LRMC - Spare Capacity Ignored'!$I40,0))</f>
        <v/>
      </c>
      <c r="BT41" s="180" t="str">
        <f>IF($D41=".","",IF(BT$12&gt;('LRMC - Spare Capacity Ignored'!$F40+'LRMC - Spare Capacity Ignored'!$G40),'LRMC - Spare Capacity Ignored'!$I40,0))</f>
        <v/>
      </c>
      <c r="BU41" s="180" t="str">
        <f>IF($D41=".","",IF(BU$12&gt;('LRMC - Spare Capacity Ignored'!$F40+'LRMC - Spare Capacity Ignored'!$G40),'LRMC - Spare Capacity Ignored'!$I40,0))</f>
        <v/>
      </c>
      <c r="BV41" s="180" t="str">
        <f>IF($D41=".","",IF(BV$12&gt;('LRMC - Spare Capacity Ignored'!$F40+'LRMC - Spare Capacity Ignored'!$G40),'LRMC - Spare Capacity Ignored'!$I40,0))</f>
        <v/>
      </c>
      <c r="BW41" s="180" t="str">
        <f>IF($D41=".","",IF(BW$12&gt;('LRMC - Spare Capacity Ignored'!$F40+'LRMC - Spare Capacity Ignored'!$G40),'LRMC - Spare Capacity Ignored'!$I40,0))</f>
        <v/>
      </c>
      <c r="BX41" s="180" t="str">
        <f>IF($D41=".","",IF(BX$12&gt;('LRMC - Spare Capacity Ignored'!$F40+'LRMC - Spare Capacity Ignored'!$G40),'LRMC - Spare Capacity Ignored'!$I40,0))</f>
        <v/>
      </c>
      <c r="BY41" s="180" t="str">
        <f>IF($D41=".","",IF(BY$12&gt;('LRMC - Spare Capacity Ignored'!$F40+'LRMC - Spare Capacity Ignored'!$G40),'LRMC - Spare Capacity Ignored'!$I40,0))</f>
        <v/>
      </c>
      <c r="BZ41" s="180" t="str">
        <f>IF($D41=".","",IF(BZ$12&gt;('LRMC - Spare Capacity Ignored'!$F40+'LRMC - Spare Capacity Ignored'!$G40),'LRMC - Spare Capacity Ignored'!$I40,0))</f>
        <v/>
      </c>
      <c r="CA41" s="180" t="str">
        <f>IF($D41=".","",IF(CA$12&gt;('LRMC - Spare Capacity Ignored'!$F40+'LRMC - Spare Capacity Ignored'!$G40),'LRMC - Spare Capacity Ignored'!$I40,0))</f>
        <v/>
      </c>
      <c r="CB41" s="180" t="str">
        <f>IF($D41=".","",IF(CB$12&gt;('LRMC - Spare Capacity Ignored'!$F40+'LRMC - Spare Capacity Ignored'!$G40),'LRMC - Spare Capacity Ignored'!$I40,0))</f>
        <v/>
      </c>
      <c r="CC41" s="180" t="str">
        <f>IF($D41=".","",IF(CC$12&gt;('LRMC - Spare Capacity Ignored'!$F40+'LRMC - Spare Capacity Ignored'!$G40),'LRMC - Spare Capacity Ignored'!$I40,0))</f>
        <v/>
      </c>
      <c r="CD41" s="180" t="str">
        <f>IF($D41=".","",IF(CD$12&gt;('LRMC - Spare Capacity Ignored'!$F40+'LRMC - Spare Capacity Ignored'!$G40),'LRMC - Spare Capacity Ignored'!$I40,0))</f>
        <v/>
      </c>
      <c r="CE41" s="180" t="str">
        <f>IF($D41=".","",IF(CE$12&gt;('LRMC - Spare Capacity Ignored'!$F40+'LRMC - Spare Capacity Ignored'!$G40),'LRMC - Spare Capacity Ignored'!$I40,0))</f>
        <v/>
      </c>
      <c r="CF41" s="180" t="str">
        <f>IF($D41=".","",IF(CF$12&gt;('LRMC - Spare Capacity Ignored'!$F40+'LRMC - Spare Capacity Ignored'!$G40),'LRMC - Spare Capacity Ignored'!$I40,0))</f>
        <v/>
      </c>
      <c r="CG41" s="180" t="str">
        <f>IF($D41=".","",IF(CG$12&gt;('LRMC - Spare Capacity Ignored'!$F40+'LRMC - Spare Capacity Ignored'!$G40),'LRMC - Spare Capacity Ignored'!$I40,0))</f>
        <v/>
      </c>
      <c r="CH41" s="180" t="str">
        <f>IF($D41=".","",IF(CH$12&gt;('LRMC - Spare Capacity Ignored'!$F40+'LRMC - Spare Capacity Ignored'!$G40),'LRMC - Spare Capacity Ignored'!$I40,0))</f>
        <v/>
      </c>
      <c r="CI41" s="180" t="str">
        <f>IF($D41=".","",IF(CI$12&gt;('LRMC - Spare Capacity Ignored'!$F40+'LRMC - Spare Capacity Ignored'!$G40),'LRMC - Spare Capacity Ignored'!$I40,0))</f>
        <v/>
      </c>
      <c r="CJ41" s="180" t="str">
        <f>IF($D41=".","",IF(CJ$12&gt;('LRMC - Spare Capacity Ignored'!$F40+'LRMC - Spare Capacity Ignored'!$G40),'LRMC - Spare Capacity Ignored'!$I40,0))</f>
        <v/>
      </c>
      <c r="CK41" s="180" t="str">
        <f>IF($D41=".","",IF(CK$12&gt;('LRMC - Spare Capacity Ignored'!$F40+'LRMC - Spare Capacity Ignored'!$G40),'LRMC - Spare Capacity Ignored'!$I40,0))</f>
        <v/>
      </c>
      <c r="CL41" s="180" t="str">
        <f>IF($D41=".","",IF(CL$12&gt;('LRMC - Spare Capacity Ignored'!$F40+'LRMC - Spare Capacity Ignored'!$G40),'LRMC - Spare Capacity Ignored'!$I40,0))</f>
        <v/>
      </c>
      <c r="CM41" s="180" t="str">
        <f>IF($D41=".","",IF(CM$12&gt;('LRMC - Spare Capacity Ignored'!$F40+'LRMC - Spare Capacity Ignored'!$G40),'LRMC - Spare Capacity Ignored'!$I40,0))</f>
        <v/>
      </c>
      <c r="CN41" s="180" t="str">
        <f>IF($D41=".","",IF(CN$12&gt;('LRMC - Spare Capacity Ignored'!$F40+'LRMC - Spare Capacity Ignored'!$G40),'LRMC - Spare Capacity Ignored'!$I40,0))</f>
        <v/>
      </c>
      <c r="CO41" s="180" t="str">
        <f>IF($D41=".","",IF(CO$12&gt;('LRMC - Spare Capacity Ignored'!$F40+'LRMC - Spare Capacity Ignored'!$G40),'LRMC - Spare Capacity Ignored'!$I40,0))</f>
        <v/>
      </c>
      <c r="CP41" s="180" t="str">
        <f>IF($D41=".","",IF(CP$12&gt;('LRMC - Spare Capacity Ignored'!$F40+'LRMC - Spare Capacity Ignored'!$G40),'LRMC - Spare Capacity Ignored'!$I40,0))</f>
        <v/>
      </c>
      <c r="CQ41" s="180" t="str">
        <f>IF($D41=".","",IF(CQ$12&gt;('LRMC - Spare Capacity Ignored'!$F40+'LRMC - Spare Capacity Ignored'!$G40),'LRMC - Spare Capacity Ignored'!$I40,0))</f>
        <v/>
      </c>
      <c r="CR41" s="180" t="str">
        <f>IF($D41=".","",IF(CR$12&gt;('LRMC - Spare Capacity Ignored'!$F40+'LRMC - Spare Capacity Ignored'!$G40),'LRMC - Spare Capacity Ignored'!$I40,0))</f>
        <v/>
      </c>
      <c r="CS41" s="180" t="str">
        <f>IF($D41=".","",IF(CS$12&gt;('LRMC - Spare Capacity Ignored'!$F40+'LRMC - Spare Capacity Ignored'!$G40),'LRMC - Spare Capacity Ignored'!$I40,0))</f>
        <v/>
      </c>
      <c r="CT41" s="180" t="str">
        <f>IF($D41=".","",IF(CT$12&gt;('LRMC - Spare Capacity Ignored'!$F40+'LRMC - Spare Capacity Ignored'!$G40),'LRMC - Spare Capacity Ignored'!$I40,0))</f>
        <v/>
      </c>
      <c r="CU41" s="180" t="str">
        <f>IF($D41=".","",IF(CU$12&gt;('LRMC - Spare Capacity Ignored'!$F40+'LRMC - Spare Capacity Ignored'!$G40),'LRMC - Spare Capacity Ignored'!$I40,0))</f>
        <v/>
      </c>
      <c r="CV41" s="180" t="str">
        <f>IF($D41=".","",IF(CV$12&gt;('LRMC - Spare Capacity Ignored'!$F40+'LRMC - Spare Capacity Ignored'!$G40),'LRMC - Spare Capacity Ignored'!$I40,0))</f>
        <v/>
      </c>
      <c r="CW41" s="180" t="str">
        <f>IF($D41=".","",IF(CW$12&gt;('LRMC - Spare Capacity Ignored'!$F40+'LRMC - Spare Capacity Ignored'!$G40),'LRMC - Spare Capacity Ignored'!$I40,0))</f>
        <v/>
      </c>
      <c r="CX41" s="180" t="str">
        <f>IF($D41=".","",IF(CX$12&gt;('LRMC - Spare Capacity Ignored'!$F40+'LRMC - Spare Capacity Ignored'!$G40),'LRMC - Spare Capacity Ignored'!$I40,0))</f>
        <v/>
      </c>
      <c r="CY41" s="180" t="str">
        <f>IF($D41=".","",IF(CY$12&gt;('LRMC - Spare Capacity Ignored'!$F40+'LRMC - Spare Capacity Ignored'!$G40),'LRMC - Spare Capacity Ignored'!$I40,0))</f>
        <v/>
      </c>
      <c r="CZ41" s="180" t="str">
        <f>IF($D41=".","",IF(CZ$12&gt;('LRMC - Spare Capacity Ignored'!$F40+'LRMC - Spare Capacity Ignored'!$G40),'LRMC - Spare Capacity Ignored'!$I40,0))</f>
        <v/>
      </c>
      <c r="DA41" s="180" t="str">
        <f>IF($D41=".","",IF(DA$12&gt;('LRMC - Spare Capacity Ignored'!$F40+'LRMC - Spare Capacity Ignored'!$G40),'LRMC - Spare Capacity Ignored'!$I40,0))</f>
        <v/>
      </c>
      <c r="DB41" s="177"/>
    </row>
    <row r="42" spans="3:106" x14ac:dyDescent="0.25">
      <c r="C42" s="183">
        <f>Inputs!C62</f>
        <v>25</v>
      </c>
      <c r="D42" s="120" t="str">
        <f>IF(Inputs!D62="",".",Inputs!D62)</f>
        <v>.</v>
      </c>
      <c r="E42" s="182"/>
      <c r="F42" s="180" t="str">
        <f>IF($D42=".","",IF(F$12&gt;('LRMC - Spare Capacity Ignored'!$F41+'LRMC - Spare Capacity Ignored'!$G41),'LRMC - Spare Capacity Ignored'!$I41,0))</f>
        <v/>
      </c>
      <c r="G42" s="180" t="str">
        <f>IF($D42=".","",IF(G$12&gt;('LRMC - Spare Capacity Ignored'!$F41+'LRMC - Spare Capacity Ignored'!$G41),'LRMC - Spare Capacity Ignored'!$I41,0))</f>
        <v/>
      </c>
      <c r="H42" s="180" t="str">
        <f>IF($D42=".","",IF(H$12&gt;('LRMC - Spare Capacity Ignored'!$F41+'LRMC - Spare Capacity Ignored'!$G41),'LRMC - Spare Capacity Ignored'!$I41,0))</f>
        <v/>
      </c>
      <c r="I42" s="180" t="str">
        <f>IF($D42=".","",IF(I$12&gt;('LRMC - Spare Capacity Ignored'!$F41+'LRMC - Spare Capacity Ignored'!$G41),'LRMC - Spare Capacity Ignored'!$I41,0))</f>
        <v/>
      </c>
      <c r="J42" s="180" t="str">
        <f>IF($D42=".","",IF(J$12&gt;('LRMC - Spare Capacity Ignored'!$F41+'LRMC - Spare Capacity Ignored'!$G41),'LRMC - Spare Capacity Ignored'!$I41,0))</f>
        <v/>
      </c>
      <c r="K42" s="180" t="str">
        <f>IF($D42=".","",IF(K$12&gt;('LRMC - Spare Capacity Ignored'!$F41+'LRMC - Spare Capacity Ignored'!$G41),'LRMC - Spare Capacity Ignored'!$I41,0))</f>
        <v/>
      </c>
      <c r="L42" s="180" t="str">
        <f>IF($D42=".","",IF(L$12&gt;('LRMC - Spare Capacity Ignored'!$F41+'LRMC - Spare Capacity Ignored'!$G41),'LRMC - Spare Capacity Ignored'!$I41,0))</f>
        <v/>
      </c>
      <c r="M42" s="180" t="str">
        <f>IF($D42=".","",IF(M$12&gt;('LRMC - Spare Capacity Ignored'!$F41+'LRMC - Spare Capacity Ignored'!$G41),'LRMC - Spare Capacity Ignored'!$I41,0))</f>
        <v/>
      </c>
      <c r="N42" s="180" t="str">
        <f>IF($D42=".","",IF(N$12&gt;('LRMC - Spare Capacity Ignored'!$F41+'LRMC - Spare Capacity Ignored'!$G41),'LRMC - Spare Capacity Ignored'!$I41,0))</f>
        <v/>
      </c>
      <c r="O42" s="180" t="str">
        <f>IF($D42=".","",IF(O$12&gt;('LRMC - Spare Capacity Ignored'!$F41+'LRMC - Spare Capacity Ignored'!$G41),'LRMC - Spare Capacity Ignored'!$I41,0))</f>
        <v/>
      </c>
      <c r="P42" s="180" t="str">
        <f>IF($D42=".","",IF(P$12&gt;('LRMC - Spare Capacity Ignored'!$F41+'LRMC - Spare Capacity Ignored'!$G41),'LRMC - Spare Capacity Ignored'!$I41,0))</f>
        <v/>
      </c>
      <c r="Q42" s="180" t="str">
        <f>IF($D42=".","",IF(Q$12&gt;('LRMC - Spare Capacity Ignored'!$F41+'LRMC - Spare Capacity Ignored'!$G41),'LRMC - Spare Capacity Ignored'!$I41,0))</f>
        <v/>
      </c>
      <c r="R42" s="180" t="str">
        <f>IF($D42=".","",IF(R$12&gt;('LRMC - Spare Capacity Ignored'!$F41+'LRMC - Spare Capacity Ignored'!$G41),'LRMC - Spare Capacity Ignored'!$I41,0))</f>
        <v/>
      </c>
      <c r="S42" s="180" t="str">
        <f>IF($D42=".","",IF(S$12&gt;('LRMC - Spare Capacity Ignored'!$F41+'LRMC - Spare Capacity Ignored'!$G41),'LRMC - Spare Capacity Ignored'!$I41,0))</f>
        <v/>
      </c>
      <c r="T42" s="180" t="str">
        <f>IF($D42=".","",IF(T$12&gt;('LRMC - Spare Capacity Ignored'!$F41+'LRMC - Spare Capacity Ignored'!$G41),'LRMC - Spare Capacity Ignored'!$I41,0))</f>
        <v/>
      </c>
      <c r="U42" s="180" t="str">
        <f>IF($D42=".","",IF(U$12&gt;('LRMC - Spare Capacity Ignored'!$F41+'LRMC - Spare Capacity Ignored'!$G41),'LRMC - Spare Capacity Ignored'!$I41,0))</f>
        <v/>
      </c>
      <c r="V42" s="180" t="str">
        <f>IF($D42=".","",IF(V$12&gt;('LRMC - Spare Capacity Ignored'!$F41+'LRMC - Spare Capacity Ignored'!$G41),'LRMC - Spare Capacity Ignored'!$I41,0))</f>
        <v/>
      </c>
      <c r="W42" s="180" t="str">
        <f>IF($D42=".","",IF(W$12&gt;('LRMC - Spare Capacity Ignored'!$F41+'LRMC - Spare Capacity Ignored'!$G41),'LRMC - Spare Capacity Ignored'!$I41,0))</f>
        <v/>
      </c>
      <c r="X42" s="180" t="str">
        <f>IF($D42=".","",IF(X$12&gt;('LRMC - Spare Capacity Ignored'!$F41+'LRMC - Spare Capacity Ignored'!$G41),'LRMC - Spare Capacity Ignored'!$I41,0))</f>
        <v/>
      </c>
      <c r="Y42" s="180" t="str">
        <f>IF($D42=".","",IF(Y$12&gt;('LRMC - Spare Capacity Ignored'!$F41+'LRMC - Spare Capacity Ignored'!$G41),'LRMC - Spare Capacity Ignored'!$I41,0))</f>
        <v/>
      </c>
      <c r="Z42" s="180" t="str">
        <f>IF($D42=".","",IF(Z$12&gt;('LRMC - Spare Capacity Ignored'!$F41+'LRMC - Spare Capacity Ignored'!$G41),'LRMC - Spare Capacity Ignored'!$I41,0))</f>
        <v/>
      </c>
      <c r="AA42" s="180" t="str">
        <f>IF($D42=".","",IF(AA$12&gt;('LRMC - Spare Capacity Ignored'!$F41+'LRMC - Spare Capacity Ignored'!$G41),'LRMC - Spare Capacity Ignored'!$I41,0))</f>
        <v/>
      </c>
      <c r="AB42" s="180" t="str">
        <f>IF($D42=".","",IF(AB$12&gt;('LRMC - Spare Capacity Ignored'!$F41+'LRMC - Spare Capacity Ignored'!$G41),'LRMC - Spare Capacity Ignored'!$I41,0))</f>
        <v/>
      </c>
      <c r="AC42" s="180" t="str">
        <f>IF($D42=".","",IF(AC$12&gt;('LRMC - Spare Capacity Ignored'!$F41+'LRMC - Spare Capacity Ignored'!$G41),'LRMC - Spare Capacity Ignored'!$I41,0))</f>
        <v/>
      </c>
      <c r="AD42" s="180" t="str">
        <f>IF($D42=".","",IF(AD$12&gt;('LRMC - Spare Capacity Ignored'!$F41+'LRMC - Spare Capacity Ignored'!$G41),'LRMC - Spare Capacity Ignored'!$I41,0))</f>
        <v/>
      </c>
      <c r="AE42" s="180" t="str">
        <f>IF($D42=".","",IF(AE$12&gt;('LRMC - Spare Capacity Ignored'!$F41+'LRMC - Spare Capacity Ignored'!$G41),'LRMC - Spare Capacity Ignored'!$I41,0))</f>
        <v/>
      </c>
      <c r="AF42" s="180" t="str">
        <f>IF($D42=".","",IF(AF$12&gt;('LRMC - Spare Capacity Ignored'!$F41+'LRMC - Spare Capacity Ignored'!$G41),'LRMC - Spare Capacity Ignored'!$I41,0))</f>
        <v/>
      </c>
      <c r="AG42" s="180" t="str">
        <f>IF($D42=".","",IF(AG$12&gt;('LRMC - Spare Capacity Ignored'!$F41+'LRMC - Spare Capacity Ignored'!$G41),'LRMC - Spare Capacity Ignored'!$I41,0))</f>
        <v/>
      </c>
      <c r="AH42" s="180" t="str">
        <f>IF($D42=".","",IF(AH$12&gt;('LRMC - Spare Capacity Ignored'!$F41+'LRMC - Spare Capacity Ignored'!$G41),'LRMC - Spare Capacity Ignored'!$I41,0))</f>
        <v/>
      </c>
      <c r="AI42" s="180" t="str">
        <f>IF($D42=".","",IF(AI$12&gt;('LRMC - Spare Capacity Ignored'!$F41+'LRMC - Spare Capacity Ignored'!$G41),'LRMC - Spare Capacity Ignored'!$I41,0))</f>
        <v/>
      </c>
      <c r="AJ42" s="180" t="str">
        <f>IF($D42=".","",IF(AJ$12&gt;('LRMC - Spare Capacity Ignored'!$F41+'LRMC - Spare Capacity Ignored'!$G41),'LRMC - Spare Capacity Ignored'!$I41,0))</f>
        <v/>
      </c>
      <c r="AK42" s="180" t="str">
        <f>IF($D42=".","",IF(AK$12&gt;('LRMC - Spare Capacity Ignored'!$F41+'LRMC - Spare Capacity Ignored'!$G41),'LRMC - Spare Capacity Ignored'!$I41,0))</f>
        <v/>
      </c>
      <c r="AL42" s="180" t="str">
        <f>IF($D42=".","",IF(AL$12&gt;('LRMC - Spare Capacity Ignored'!$F41+'LRMC - Spare Capacity Ignored'!$G41),'LRMC - Spare Capacity Ignored'!$I41,0))</f>
        <v/>
      </c>
      <c r="AM42" s="180" t="str">
        <f>IF($D42=".","",IF(AM$12&gt;('LRMC - Spare Capacity Ignored'!$F41+'LRMC - Spare Capacity Ignored'!$G41),'LRMC - Spare Capacity Ignored'!$I41,0))</f>
        <v/>
      </c>
      <c r="AN42" s="180" t="str">
        <f>IF($D42=".","",IF(AN$12&gt;('LRMC - Spare Capacity Ignored'!$F41+'LRMC - Spare Capacity Ignored'!$G41),'LRMC - Spare Capacity Ignored'!$I41,0))</f>
        <v/>
      </c>
      <c r="AO42" s="180" t="str">
        <f>IF($D42=".","",IF(AO$12&gt;('LRMC - Spare Capacity Ignored'!$F41+'LRMC - Spare Capacity Ignored'!$G41),'LRMC - Spare Capacity Ignored'!$I41,0))</f>
        <v/>
      </c>
      <c r="AP42" s="180" t="str">
        <f>IF($D42=".","",IF(AP$12&gt;('LRMC - Spare Capacity Ignored'!$F41+'LRMC - Spare Capacity Ignored'!$G41),'LRMC - Spare Capacity Ignored'!$I41,0))</f>
        <v/>
      </c>
      <c r="AQ42" s="180" t="str">
        <f>IF($D42=".","",IF(AQ$12&gt;('LRMC - Spare Capacity Ignored'!$F41+'LRMC - Spare Capacity Ignored'!$G41),'LRMC - Spare Capacity Ignored'!$I41,0))</f>
        <v/>
      </c>
      <c r="AR42" s="180" t="str">
        <f>IF($D42=".","",IF(AR$12&gt;('LRMC - Spare Capacity Ignored'!$F41+'LRMC - Spare Capacity Ignored'!$G41),'LRMC - Spare Capacity Ignored'!$I41,0))</f>
        <v/>
      </c>
      <c r="AS42" s="180" t="str">
        <f>IF($D42=".","",IF(AS$12&gt;('LRMC - Spare Capacity Ignored'!$F41+'LRMC - Spare Capacity Ignored'!$G41),'LRMC - Spare Capacity Ignored'!$I41,0))</f>
        <v/>
      </c>
      <c r="AT42" s="180" t="str">
        <f>IF($D42=".","",IF(AT$12&gt;('LRMC - Spare Capacity Ignored'!$F41+'LRMC - Spare Capacity Ignored'!$G41),'LRMC - Spare Capacity Ignored'!$I41,0))</f>
        <v/>
      </c>
      <c r="AU42" s="180" t="str">
        <f>IF($D42=".","",IF(AU$12&gt;('LRMC - Spare Capacity Ignored'!$F41+'LRMC - Spare Capacity Ignored'!$G41),'LRMC - Spare Capacity Ignored'!$I41,0))</f>
        <v/>
      </c>
      <c r="AV42" s="180" t="str">
        <f>IF($D42=".","",IF(AV$12&gt;('LRMC - Spare Capacity Ignored'!$F41+'LRMC - Spare Capacity Ignored'!$G41),'LRMC - Spare Capacity Ignored'!$I41,0))</f>
        <v/>
      </c>
      <c r="AW42" s="180" t="str">
        <f>IF($D42=".","",IF(AW$12&gt;('LRMC - Spare Capacity Ignored'!$F41+'LRMC - Spare Capacity Ignored'!$G41),'LRMC - Spare Capacity Ignored'!$I41,0))</f>
        <v/>
      </c>
      <c r="AX42" s="180" t="str">
        <f>IF($D42=".","",IF(AX$12&gt;('LRMC - Spare Capacity Ignored'!$F41+'LRMC - Spare Capacity Ignored'!$G41),'LRMC - Spare Capacity Ignored'!$I41,0))</f>
        <v/>
      </c>
      <c r="AY42" s="180" t="str">
        <f>IF($D42=".","",IF(AY$12&gt;('LRMC - Spare Capacity Ignored'!$F41+'LRMC - Spare Capacity Ignored'!$G41),'LRMC - Spare Capacity Ignored'!$I41,0))</f>
        <v/>
      </c>
      <c r="AZ42" s="180" t="str">
        <f>IF($D42=".","",IF(AZ$12&gt;('LRMC - Spare Capacity Ignored'!$F41+'LRMC - Spare Capacity Ignored'!$G41),'LRMC - Spare Capacity Ignored'!$I41,0))</f>
        <v/>
      </c>
      <c r="BA42" s="180" t="str">
        <f>IF($D42=".","",IF(BA$12&gt;('LRMC - Spare Capacity Ignored'!$F41+'LRMC - Spare Capacity Ignored'!$G41),'LRMC - Spare Capacity Ignored'!$I41,0))</f>
        <v/>
      </c>
      <c r="BB42" s="180" t="str">
        <f>IF($D42=".","",IF(BB$12&gt;('LRMC - Spare Capacity Ignored'!$F41+'LRMC - Spare Capacity Ignored'!$G41),'LRMC - Spare Capacity Ignored'!$I41,0))</f>
        <v/>
      </c>
      <c r="BC42" s="180" t="str">
        <f>IF($D42=".","",IF(BC$12&gt;('LRMC - Spare Capacity Ignored'!$F41+'LRMC - Spare Capacity Ignored'!$G41),'LRMC - Spare Capacity Ignored'!$I41,0))</f>
        <v/>
      </c>
      <c r="BD42" s="180" t="str">
        <f>IF($D42=".","",IF(BD$12&gt;('LRMC - Spare Capacity Ignored'!$F41+'LRMC - Spare Capacity Ignored'!$G41),'LRMC - Spare Capacity Ignored'!$I41,0))</f>
        <v/>
      </c>
      <c r="BE42" s="180" t="str">
        <f>IF($D42=".","",IF(BE$12&gt;('LRMC - Spare Capacity Ignored'!$F41+'LRMC - Spare Capacity Ignored'!$G41),'LRMC - Spare Capacity Ignored'!$I41,0))</f>
        <v/>
      </c>
      <c r="BF42" s="180" t="str">
        <f>IF($D42=".","",IF(BF$12&gt;('LRMC - Spare Capacity Ignored'!$F41+'LRMC - Spare Capacity Ignored'!$G41),'LRMC - Spare Capacity Ignored'!$I41,0))</f>
        <v/>
      </c>
      <c r="BG42" s="180" t="str">
        <f>IF($D42=".","",IF(BG$12&gt;('LRMC - Spare Capacity Ignored'!$F41+'LRMC - Spare Capacity Ignored'!$G41),'LRMC - Spare Capacity Ignored'!$I41,0))</f>
        <v/>
      </c>
      <c r="BH42" s="180" t="str">
        <f>IF($D42=".","",IF(BH$12&gt;('LRMC - Spare Capacity Ignored'!$F41+'LRMC - Spare Capacity Ignored'!$G41),'LRMC - Spare Capacity Ignored'!$I41,0))</f>
        <v/>
      </c>
      <c r="BI42" s="180" t="str">
        <f>IF($D42=".","",IF(BI$12&gt;('LRMC - Spare Capacity Ignored'!$F41+'LRMC - Spare Capacity Ignored'!$G41),'LRMC - Spare Capacity Ignored'!$I41,0))</f>
        <v/>
      </c>
      <c r="BJ42" s="180" t="str">
        <f>IF($D42=".","",IF(BJ$12&gt;('LRMC - Spare Capacity Ignored'!$F41+'LRMC - Spare Capacity Ignored'!$G41),'LRMC - Spare Capacity Ignored'!$I41,0))</f>
        <v/>
      </c>
      <c r="BK42" s="180" t="str">
        <f>IF($D42=".","",IF(BK$12&gt;('LRMC - Spare Capacity Ignored'!$F41+'LRMC - Spare Capacity Ignored'!$G41),'LRMC - Spare Capacity Ignored'!$I41,0))</f>
        <v/>
      </c>
      <c r="BL42" s="180" t="str">
        <f>IF($D42=".","",IF(BL$12&gt;('LRMC - Spare Capacity Ignored'!$F41+'LRMC - Spare Capacity Ignored'!$G41),'LRMC - Spare Capacity Ignored'!$I41,0))</f>
        <v/>
      </c>
      <c r="BM42" s="180" t="str">
        <f>IF($D42=".","",IF(BM$12&gt;('LRMC - Spare Capacity Ignored'!$F41+'LRMC - Spare Capacity Ignored'!$G41),'LRMC - Spare Capacity Ignored'!$I41,0))</f>
        <v/>
      </c>
      <c r="BN42" s="180" t="str">
        <f>IF($D42=".","",IF(BN$12&gt;('LRMC - Spare Capacity Ignored'!$F41+'LRMC - Spare Capacity Ignored'!$G41),'LRMC - Spare Capacity Ignored'!$I41,0))</f>
        <v/>
      </c>
      <c r="BO42" s="180" t="str">
        <f>IF($D42=".","",IF(BO$12&gt;('LRMC - Spare Capacity Ignored'!$F41+'LRMC - Spare Capacity Ignored'!$G41),'LRMC - Spare Capacity Ignored'!$I41,0))</f>
        <v/>
      </c>
      <c r="BP42" s="180" t="str">
        <f>IF($D42=".","",IF(BP$12&gt;('LRMC - Spare Capacity Ignored'!$F41+'LRMC - Spare Capacity Ignored'!$G41),'LRMC - Spare Capacity Ignored'!$I41,0))</f>
        <v/>
      </c>
      <c r="BQ42" s="180" t="str">
        <f>IF($D42=".","",IF(BQ$12&gt;('LRMC - Spare Capacity Ignored'!$F41+'LRMC - Spare Capacity Ignored'!$G41),'LRMC - Spare Capacity Ignored'!$I41,0))</f>
        <v/>
      </c>
      <c r="BR42" s="180" t="str">
        <f>IF($D42=".","",IF(BR$12&gt;('LRMC - Spare Capacity Ignored'!$F41+'LRMC - Spare Capacity Ignored'!$G41),'LRMC - Spare Capacity Ignored'!$I41,0))</f>
        <v/>
      </c>
      <c r="BS42" s="180" t="str">
        <f>IF($D42=".","",IF(BS$12&gt;('LRMC - Spare Capacity Ignored'!$F41+'LRMC - Spare Capacity Ignored'!$G41),'LRMC - Spare Capacity Ignored'!$I41,0))</f>
        <v/>
      </c>
      <c r="BT42" s="180" t="str">
        <f>IF($D42=".","",IF(BT$12&gt;('LRMC - Spare Capacity Ignored'!$F41+'LRMC - Spare Capacity Ignored'!$G41),'LRMC - Spare Capacity Ignored'!$I41,0))</f>
        <v/>
      </c>
      <c r="BU42" s="180" t="str">
        <f>IF($D42=".","",IF(BU$12&gt;('LRMC - Spare Capacity Ignored'!$F41+'LRMC - Spare Capacity Ignored'!$G41),'LRMC - Spare Capacity Ignored'!$I41,0))</f>
        <v/>
      </c>
      <c r="BV42" s="180" t="str">
        <f>IF($D42=".","",IF(BV$12&gt;('LRMC - Spare Capacity Ignored'!$F41+'LRMC - Spare Capacity Ignored'!$G41),'LRMC - Spare Capacity Ignored'!$I41,0))</f>
        <v/>
      </c>
      <c r="BW42" s="180" t="str">
        <f>IF($D42=".","",IF(BW$12&gt;('LRMC - Spare Capacity Ignored'!$F41+'LRMC - Spare Capacity Ignored'!$G41),'LRMC - Spare Capacity Ignored'!$I41,0))</f>
        <v/>
      </c>
      <c r="BX42" s="180" t="str">
        <f>IF($D42=".","",IF(BX$12&gt;('LRMC - Spare Capacity Ignored'!$F41+'LRMC - Spare Capacity Ignored'!$G41),'LRMC - Spare Capacity Ignored'!$I41,0))</f>
        <v/>
      </c>
      <c r="BY42" s="180" t="str">
        <f>IF($D42=".","",IF(BY$12&gt;('LRMC - Spare Capacity Ignored'!$F41+'LRMC - Spare Capacity Ignored'!$G41),'LRMC - Spare Capacity Ignored'!$I41,0))</f>
        <v/>
      </c>
      <c r="BZ42" s="180" t="str">
        <f>IF($D42=".","",IF(BZ$12&gt;('LRMC - Spare Capacity Ignored'!$F41+'LRMC - Spare Capacity Ignored'!$G41),'LRMC - Spare Capacity Ignored'!$I41,0))</f>
        <v/>
      </c>
      <c r="CA42" s="180" t="str">
        <f>IF($D42=".","",IF(CA$12&gt;('LRMC - Spare Capacity Ignored'!$F41+'LRMC - Spare Capacity Ignored'!$G41),'LRMC - Spare Capacity Ignored'!$I41,0))</f>
        <v/>
      </c>
      <c r="CB42" s="180" t="str">
        <f>IF($D42=".","",IF(CB$12&gt;('LRMC - Spare Capacity Ignored'!$F41+'LRMC - Spare Capacity Ignored'!$G41),'LRMC - Spare Capacity Ignored'!$I41,0))</f>
        <v/>
      </c>
      <c r="CC42" s="180" t="str">
        <f>IF($D42=".","",IF(CC$12&gt;('LRMC - Spare Capacity Ignored'!$F41+'LRMC - Spare Capacity Ignored'!$G41),'LRMC - Spare Capacity Ignored'!$I41,0))</f>
        <v/>
      </c>
      <c r="CD42" s="180" t="str">
        <f>IF($D42=".","",IF(CD$12&gt;('LRMC - Spare Capacity Ignored'!$F41+'LRMC - Spare Capacity Ignored'!$G41),'LRMC - Spare Capacity Ignored'!$I41,0))</f>
        <v/>
      </c>
      <c r="CE42" s="180" t="str">
        <f>IF($D42=".","",IF(CE$12&gt;('LRMC - Spare Capacity Ignored'!$F41+'LRMC - Spare Capacity Ignored'!$G41),'LRMC - Spare Capacity Ignored'!$I41,0))</f>
        <v/>
      </c>
      <c r="CF42" s="180" t="str">
        <f>IF($D42=".","",IF(CF$12&gt;('LRMC - Spare Capacity Ignored'!$F41+'LRMC - Spare Capacity Ignored'!$G41),'LRMC - Spare Capacity Ignored'!$I41,0))</f>
        <v/>
      </c>
      <c r="CG42" s="180" t="str">
        <f>IF($D42=".","",IF(CG$12&gt;('LRMC - Spare Capacity Ignored'!$F41+'LRMC - Spare Capacity Ignored'!$G41),'LRMC - Spare Capacity Ignored'!$I41,0))</f>
        <v/>
      </c>
      <c r="CH42" s="180" t="str">
        <f>IF($D42=".","",IF(CH$12&gt;('LRMC - Spare Capacity Ignored'!$F41+'LRMC - Spare Capacity Ignored'!$G41),'LRMC - Spare Capacity Ignored'!$I41,0))</f>
        <v/>
      </c>
      <c r="CI42" s="180" t="str">
        <f>IF($D42=".","",IF(CI$12&gt;('LRMC - Spare Capacity Ignored'!$F41+'LRMC - Spare Capacity Ignored'!$G41),'LRMC - Spare Capacity Ignored'!$I41,0))</f>
        <v/>
      </c>
      <c r="CJ42" s="180" t="str">
        <f>IF($D42=".","",IF(CJ$12&gt;('LRMC - Spare Capacity Ignored'!$F41+'LRMC - Spare Capacity Ignored'!$G41),'LRMC - Spare Capacity Ignored'!$I41,0))</f>
        <v/>
      </c>
      <c r="CK42" s="180" t="str">
        <f>IF($D42=".","",IF(CK$12&gt;('LRMC - Spare Capacity Ignored'!$F41+'LRMC - Spare Capacity Ignored'!$G41),'LRMC - Spare Capacity Ignored'!$I41,0))</f>
        <v/>
      </c>
      <c r="CL42" s="180" t="str">
        <f>IF($D42=".","",IF(CL$12&gt;('LRMC - Spare Capacity Ignored'!$F41+'LRMC - Spare Capacity Ignored'!$G41),'LRMC - Spare Capacity Ignored'!$I41,0))</f>
        <v/>
      </c>
      <c r="CM42" s="180" t="str">
        <f>IF($D42=".","",IF(CM$12&gt;('LRMC - Spare Capacity Ignored'!$F41+'LRMC - Spare Capacity Ignored'!$G41),'LRMC - Spare Capacity Ignored'!$I41,0))</f>
        <v/>
      </c>
      <c r="CN42" s="180" t="str">
        <f>IF($D42=".","",IF(CN$12&gt;('LRMC - Spare Capacity Ignored'!$F41+'LRMC - Spare Capacity Ignored'!$G41),'LRMC - Spare Capacity Ignored'!$I41,0))</f>
        <v/>
      </c>
      <c r="CO42" s="180" t="str">
        <f>IF($D42=".","",IF(CO$12&gt;('LRMC - Spare Capacity Ignored'!$F41+'LRMC - Spare Capacity Ignored'!$G41),'LRMC - Spare Capacity Ignored'!$I41,0))</f>
        <v/>
      </c>
      <c r="CP42" s="180" t="str">
        <f>IF($D42=".","",IF(CP$12&gt;('LRMC - Spare Capacity Ignored'!$F41+'LRMC - Spare Capacity Ignored'!$G41),'LRMC - Spare Capacity Ignored'!$I41,0))</f>
        <v/>
      </c>
      <c r="CQ42" s="180" t="str">
        <f>IF($D42=".","",IF(CQ$12&gt;('LRMC - Spare Capacity Ignored'!$F41+'LRMC - Spare Capacity Ignored'!$G41),'LRMC - Spare Capacity Ignored'!$I41,0))</f>
        <v/>
      </c>
      <c r="CR42" s="180" t="str">
        <f>IF($D42=".","",IF(CR$12&gt;('LRMC - Spare Capacity Ignored'!$F41+'LRMC - Spare Capacity Ignored'!$G41),'LRMC - Spare Capacity Ignored'!$I41,0))</f>
        <v/>
      </c>
      <c r="CS42" s="180" t="str">
        <f>IF($D42=".","",IF(CS$12&gt;('LRMC - Spare Capacity Ignored'!$F41+'LRMC - Spare Capacity Ignored'!$G41),'LRMC - Spare Capacity Ignored'!$I41,0))</f>
        <v/>
      </c>
      <c r="CT42" s="180" t="str">
        <f>IF($D42=".","",IF(CT$12&gt;('LRMC - Spare Capacity Ignored'!$F41+'LRMC - Spare Capacity Ignored'!$G41),'LRMC - Spare Capacity Ignored'!$I41,0))</f>
        <v/>
      </c>
      <c r="CU42" s="180" t="str">
        <f>IF($D42=".","",IF(CU$12&gt;('LRMC - Spare Capacity Ignored'!$F41+'LRMC - Spare Capacity Ignored'!$G41),'LRMC - Spare Capacity Ignored'!$I41,0))</f>
        <v/>
      </c>
      <c r="CV42" s="180" t="str">
        <f>IF($D42=".","",IF(CV$12&gt;('LRMC - Spare Capacity Ignored'!$F41+'LRMC - Spare Capacity Ignored'!$G41),'LRMC - Spare Capacity Ignored'!$I41,0))</f>
        <v/>
      </c>
      <c r="CW42" s="180" t="str">
        <f>IF($D42=".","",IF(CW$12&gt;('LRMC - Spare Capacity Ignored'!$F41+'LRMC - Spare Capacity Ignored'!$G41),'LRMC - Spare Capacity Ignored'!$I41,0))</f>
        <v/>
      </c>
      <c r="CX42" s="180" t="str">
        <f>IF($D42=".","",IF(CX$12&gt;('LRMC - Spare Capacity Ignored'!$F41+'LRMC - Spare Capacity Ignored'!$G41),'LRMC - Spare Capacity Ignored'!$I41,0))</f>
        <v/>
      </c>
      <c r="CY42" s="180" t="str">
        <f>IF($D42=".","",IF(CY$12&gt;('LRMC - Spare Capacity Ignored'!$F41+'LRMC - Spare Capacity Ignored'!$G41),'LRMC - Spare Capacity Ignored'!$I41,0))</f>
        <v/>
      </c>
      <c r="CZ42" s="180" t="str">
        <f>IF($D42=".","",IF(CZ$12&gt;('LRMC - Spare Capacity Ignored'!$F41+'LRMC - Spare Capacity Ignored'!$G41),'LRMC - Spare Capacity Ignored'!$I41,0))</f>
        <v/>
      </c>
      <c r="DA42" s="180" t="str">
        <f>IF($D42=".","",IF(DA$12&gt;('LRMC - Spare Capacity Ignored'!$F41+'LRMC - Spare Capacity Ignored'!$G41),'LRMC - Spare Capacity Ignored'!$I41,0))</f>
        <v/>
      </c>
      <c r="DB42" s="177"/>
    </row>
    <row r="43" spans="3:106" x14ac:dyDescent="0.25">
      <c r="C43" s="57"/>
      <c r="D43" s="58"/>
      <c r="E43" s="182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77"/>
    </row>
    <row r="44" spans="3:106" x14ac:dyDescent="0.25">
      <c r="C44" s="57"/>
      <c r="D44" s="187" t="s">
        <v>40</v>
      </c>
      <c r="E44" s="180"/>
      <c r="F44" s="172">
        <f>SUM(F19:F42)</f>
        <v>0</v>
      </c>
      <c r="G44" s="172">
        <f t="shared" ref="G44:BR44" si="9">SUM(G19:G42)</f>
        <v>0</v>
      </c>
      <c r="H44" s="172">
        <f t="shared" si="9"/>
        <v>0</v>
      </c>
      <c r="I44" s="172">
        <f t="shared" si="9"/>
        <v>0</v>
      </c>
      <c r="J44" s="172">
        <f t="shared" si="9"/>
        <v>0</v>
      </c>
      <c r="K44" s="172">
        <f t="shared" si="9"/>
        <v>0</v>
      </c>
      <c r="L44" s="172">
        <f t="shared" si="9"/>
        <v>0</v>
      </c>
      <c r="M44" s="172">
        <f t="shared" si="9"/>
        <v>0</v>
      </c>
      <c r="N44" s="172">
        <f t="shared" si="9"/>
        <v>0</v>
      </c>
      <c r="O44" s="172">
        <f t="shared" si="9"/>
        <v>0</v>
      </c>
      <c r="P44" s="172">
        <f t="shared" si="9"/>
        <v>0</v>
      </c>
      <c r="Q44" s="172">
        <f t="shared" si="9"/>
        <v>0</v>
      </c>
      <c r="R44" s="172">
        <f t="shared" si="9"/>
        <v>0</v>
      </c>
      <c r="S44" s="172">
        <f t="shared" si="9"/>
        <v>0</v>
      </c>
      <c r="T44" s="172">
        <f t="shared" si="9"/>
        <v>0</v>
      </c>
      <c r="U44" s="172">
        <f t="shared" si="9"/>
        <v>0</v>
      </c>
      <c r="V44" s="172">
        <f t="shared" si="9"/>
        <v>0</v>
      </c>
      <c r="W44" s="172">
        <f t="shared" si="9"/>
        <v>0</v>
      </c>
      <c r="X44" s="172">
        <f t="shared" si="9"/>
        <v>75000</v>
      </c>
      <c r="Y44" s="172">
        <f t="shared" si="9"/>
        <v>75000</v>
      </c>
      <c r="Z44" s="172">
        <f t="shared" si="9"/>
        <v>75000</v>
      </c>
      <c r="AA44" s="172">
        <f t="shared" si="9"/>
        <v>75000</v>
      </c>
      <c r="AB44" s="172">
        <f t="shared" si="9"/>
        <v>75000</v>
      </c>
      <c r="AC44" s="172">
        <f t="shared" si="9"/>
        <v>75000</v>
      </c>
      <c r="AD44" s="172">
        <f t="shared" si="9"/>
        <v>75000</v>
      </c>
      <c r="AE44" s="172">
        <f t="shared" si="9"/>
        <v>75000</v>
      </c>
      <c r="AF44" s="172">
        <f t="shared" si="9"/>
        <v>75000</v>
      </c>
      <c r="AG44" s="172">
        <f t="shared" si="9"/>
        <v>75000</v>
      </c>
      <c r="AH44" s="172">
        <f t="shared" si="9"/>
        <v>75000</v>
      </c>
      <c r="AI44" s="172">
        <f t="shared" si="9"/>
        <v>75000</v>
      </c>
      <c r="AJ44" s="172">
        <f t="shared" si="9"/>
        <v>75000</v>
      </c>
      <c r="AK44" s="172">
        <f t="shared" si="9"/>
        <v>75000</v>
      </c>
      <c r="AL44" s="172">
        <f t="shared" si="9"/>
        <v>75000</v>
      </c>
      <c r="AM44" s="172">
        <f t="shared" si="9"/>
        <v>75000</v>
      </c>
      <c r="AN44" s="172">
        <f t="shared" si="9"/>
        <v>75000</v>
      </c>
      <c r="AO44" s="172">
        <f t="shared" si="9"/>
        <v>75000</v>
      </c>
      <c r="AP44" s="172">
        <f t="shared" si="9"/>
        <v>90000</v>
      </c>
      <c r="AQ44" s="172">
        <f t="shared" si="9"/>
        <v>90000</v>
      </c>
      <c r="AR44" s="172">
        <f t="shared" si="9"/>
        <v>90000</v>
      </c>
      <c r="AS44" s="172">
        <f t="shared" si="9"/>
        <v>90000</v>
      </c>
      <c r="AT44" s="172">
        <f t="shared" si="9"/>
        <v>130000</v>
      </c>
      <c r="AU44" s="172">
        <f t="shared" si="9"/>
        <v>130000</v>
      </c>
      <c r="AV44" s="172">
        <f t="shared" si="9"/>
        <v>130000</v>
      </c>
      <c r="AW44" s="172">
        <f t="shared" si="9"/>
        <v>130000</v>
      </c>
      <c r="AX44" s="172">
        <f t="shared" si="9"/>
        <v>130000</v>
      </c>
      <c r="AY44" s="172">
        <f t="shared" si="9"/>
        <v>130000</v>
      </c>
      <c r="AZ44" s="172">
        <f t="shared" si="9"/>
        <v>130000</v>
      </c>
      <c r="BA44" s="172">
        <f t="shared" si="9"/>
        <v>130000</v>
      </c>
      <c r="BB44" s="172">
        <f t="shared" si="9"/>
        <v>130000</v>
      </c>
      <c r="BC44" s="172">
        <f t="shared" si="9"/>
        <v>130000</v>
      </c>
      <c r="BD44" s="172">
        <f t="shared" si="9"/>
        <v>147000</v>
      </c>
      <c r="BE44" s="172">
        <f t="shared" si="9"/>
        <v>147000</v>
      </c>
      <c r="BF44" s="172">
        <f t="shared" si="9"/>
        <v>147000</v>
      </c>
      <c r="BG44" s="172">
        <f t="shared" si="9"/>
        <v>147000</v>
      </c>
      <c r="BH44" s="172">
        <f t="shared" si="9"/>
        <v>179000</v>
      </c>
      <c r="BI44" s="172">
        <f t="shared" si="9"/>
        <v>179000</v>
      </c>
      <c r="BJ44" s="172">
        <f t="shared" si="9"/>
        <v>179000</v>
      </c>
      <c r="BK44" s="172">
        <f t="shared" si="9"/>
        <v>179000</v>
      </c>
      <c r="BL44" s="172">
        <f t="shared" si="9"/>
        <v>179000</v>
      </c>
      <c r="BM44" s="172">
        <f t="shared" si="9"/>
        <v>179000</v>
      </c>
      <c r="BN44" s="172">
        <f t="shared" si="9"/>
        <v>179000</v>
      </c>
      <c r="BO44" s="172">
        <f t="shared" si="9"/>
        <v>179000</v>
      </c>
      <c r="BP44" s="172">
        <f t="shared" si="9"/>
        <v>211000</v>
      </c>
      <c r="BQ44" s="172">
        <f t="shared" si="9"/>
        <v>211000</v>
      </c>
      <c r="BR44" s="172">
        <f t="shared" si="9"/>
        <v>211000</v>
      </c>
      <c r="BS44" s="172">
        <f t="shared" ref="BS44:DA44" si="10">SUM(BS19:BS42)</f>
        <v>211000</v>
      </c>
      <c r="BT44" s="172">
        <f t="shared" si="10"/>
        <v>211000</v>
      </c>
      <c r="BU44" s="172">
        <f t="shared" si="10"/>
        <v>211000</v>
      </c>
      <c r="BV44" s="172">
        <f t="shared" si="10"/>
        <v>211000</v>
      </c>
      <c r="BW44" s="172">
        <f t="shared" si="10"/>
        <v>211000</v>
      </c>
      <c r="BX44" s="172">
        <f t="shared" si="10"/>
        <v>243000</v>
      </c>
      <c r="BY44" s="172">
        <f t="shared" si="10"/>
        <v>243000</v>
      </c>
      <c r="BZ44" s="172">
        <f t="shared" si="10"/>
        <v>243000</v>
      </c>
      <c r="CA44" s="172">
        <f t="shared" si="10"/>
        <v>243000</v>
      </c>
      <c r="CB44" s="172">
        <f t="shared" si="10"/>
        <v>243000</v>
      </c>
      <c r="CC44" s="172">
        <f t="shared" si="10"/>
        <v>243000</v>
      </c>
      <c r="CD44" s="172">
        <f t="shared" si="10"/>
        <v>243000</v>
      </c>
      <c r="CE44" s="172">
        <f t="shared" si="10"/>
        <v>243000</v>
      </c>
      <c r="CF44" s="172">
        <f t="shared" si="10"/>
        <v>243000</v>
      </c>
      <c r="CG44" s="172">
        <f t="shared" si="10"/>
        <v>243000</v>
      </c>
      <c r="CH44" s="172">
        <f t="shared" si="10"/>
        <v>243000</v>
      </c>
      <c r="CI44" s="172">
        <f t="shared" si="10"/>
        <v>243000</v>
      </c>
      <c r="CJ44" s="172">
        <f t="shared" si="10"/>
        <v>243000</v>
      </c>
      <c r="CK44" s="172">
        <f t="shared" si="10"/>
        <v>243000</v>
      </c>
      <c r="CL44" s="172">
        <f t="shared" si="10"/>
        <v>243000</v>
      </c>
      <c r="CM44" s="172">
        <f t="shared" si="10"/>
        <v>243000</v>
      </c>
      <c r="CN44" s="172">
        <f t="shared" si="10"/>
        <v>243000</v>
      </c>
      <c r="CO44" s="172">
        <f t="shared" si="10"/>
        <v>243000</v>
      </c>
      <c r="CP44" s="172">
        <f t="shared" si="10"/>
        <v>243000</v>
      </c>
      <c r="CQ44" s="172">
        <f t="shared" si="10"/>
        <v>243000</v>
      </c>
      <c r="CR44" s="172">
        <f t="shared" si="10"/>
        <v>243000</v>
      </c>
      <c r="CS44" s="172">
        <f t="shared" si="10"/>
        <v>243000</v>
      </c>
      <c r="CT44" s="172">
        <f t="shared" si="10"/>
        <v>243000</v>
      </c>
      <c r="CU44" s="172">
        <f t="shared" si="10"/>
        <v>243000</v>
      </c>
      <c r="CV44" s="172">
        <f t="shared" si="10"/>
        <v>243000</v>
      </c>
      <c r="CW44" s="172">
        <f t="shared" si="10"/>
        <v>243000</v>
      </c>
      <c r="CX44" s="172">
        <f t="shared" si="10"/>
        <v>243000</v>
      </c>
      <c r="CY44" s="172">
        <f t="shared" si="10"/>
        <v>243000</v>
      </c>
      <c r="CZ44" s="172">
        <f t="shared" si="10"/>
        <v>243000</v>
      </c>
      <c r="DA44" s="172">
        <f t="shared" si="10"/>
        <v>243000</v>
      </c>
      <c r="DB44" s="177"/>
    </row>
    <row r="45" spans="3:106" x14ac:dyDescent="0.25">
      <c r="C45" s="184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5"/>
      <c r="CX45" s="185"/>
      <c r="CY45" s="185"/>
      <c r="CZ45" s="185"/>
      <c r="DA45" s="185"/>
      <c r="DB45" s="186"/>
    </row>
    <row r="46" spans="3:106" x14ac:dyDescent="0.25">
      <c r="C46" s="51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51"/>
      <c r="BD46" s="51"/>
      <c r="BE46" s="51"/>
      <c r="BF46" s="51"/>
      <c r="BG46" s="168" t="s">
        <v>95</v>
      </c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</row>
    <row r="47" spans="3:106" x14ac:dyDescent="0.25">
      <c r="C47" s="51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</row>
    <row r="48" spans="3:106" x14ac:dyDescent="0.25">
      <c r="C48" s="51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1"/>
      <c r="DB48" s="171"/>
    </row>
    <row r="49" spans="3:104" x14ac:dyDescent="0.25">
      <c r="C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</row>
    <row r="50" spans="3:104" x14ac:dyDescent="0.25">
      <c r="C50" s="51"/>
    </row>
    <row r="51" spans="3:104" x14ac:dyDescent="0.25">
      <c r="C51" s="51"/>
    </row>
    <row r="52" spans="3:104" x14ac:dyDescent="0.25"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270CE55671241881E12026312F273" ma:contentTypeVersion="4" ma:contentTypeDescription="Create a new document." ma:contentTypeScope="" ma:versionID="a1d7f56c71f30ad88748ab66abf4374a">
  <xsd:schema xmlns:xsd="http://www.w3.org/2001/XMLSchema" xmlns:xs="http://www.w3.org/2001/XMLSchema" xmlns:p="http://schemas.microsoft.com/office/2006/metadata/properties" xmlns:ns2="7bb890cc-81ba-4d2f-a7ee-d132688880fa" targetNamespace="http://schemas.microsoft.com/office/2006/metadata/properties" ma:root="true" ma:fieldsID="f7e308d7acd5aebfacbfd19dcf987f71" ns2:_="">
    <xsd:import namespace="7bb890cc-81ba-4d2f-a7ee-d132688880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890cc-81ba-4d2f-a7ee-d13268888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2686B-109C-4C2E-9EB9-58A7DA8EFFF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bb890cc-81ba-4d2f-a7ee-d132688880f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F51D2D-1408-422F-9FC3-C4B1E5403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890cc-81ba-4d2f-a7ee-d13268888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Cover</vt:lpstr>
      <vt:lpstr>Journal</vt:lpstr>
      <vt:lpstr>Inputs</vt:lpstr>
      <vt:lpstr>Results</vt:lpstr>
      <vt:lpstr>LRMC - Linear</vt:lpstr>
      <vt:lpstr>LRMC - Spare Capacity Ignored</vt:lpstr>
      <vt:lpstr>LRMC - Spare Capacity Counted</vt:lpstr>
      <vt:lpstr>Chart Calculations</vt:lpstr>
      <vt:lpstr>Demand Supply Chart</vt:lpstr>
      <vt:lpstr>DemandYear0</vt:lpstr>
      <vt:lpstr>DiscountRate</vt:lpstr>
      <vt:lpstr>ExistingNetworkCapacity</vt:lpstr>
      <vt:lpstr>Intercept</vt:lpstr>
      <vt:lpstr>Cover!Print_Area</vt:lpstr>
      <vt:lpstr>TurveyShockFactor</vt:lpstr>
    </vt:vector>
  </TitlesOfParts>
  <Company>IPART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McLennan</dc:creator>
  <cp:lastModifiedBy>Maria Tortura</cp:lastModifiedBy>
  <cp:lastPrinted>2019-12-06T02:18:50Z</cp:lastPrinted>
  <dcterms:created xsi:type="dcterms:W3CDTF">2014-05-19T07:21:06Z</dcterms:created>
  <dcterms:modified xsi:type="dcterms:W3CDTF">2024-05-22T22:54:32Z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0x0101002C8270CE55671241881E12026312F273</vt:lpwstr>
  </property>
</Properties>
</file>