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REIDD2\Desktop\"/>
    </mc:Choice>
  </mc:AlternateContent>
  <xr:revisionPtr revIDLastSave="0" documentId="8_{B27D8935-DFF2-4829-B63C-DDE091B36345}" xr6:coauthVersionLast="47" xr6:coauthVersionMax="47" xr10:uidLastSave="{00000000-0000-0000-0000-000000000000}"/>
  <bookViews>
    <workbookView xWindow="-120" yWindow="-120" windowWidth="29040" windowHeight="15840" activeTab="1" xr2:uid="{00000000-000D-0000-FFFF-FFFF00000000}"/>
  </bookViews>
  <sheets>
    <sheet name="Instructions" sheetId="19" r:id="rId1"/>
    <sheet name="Utility name" sheetId="15" r:id="rId2"/>
    <sheet name="Performance indicators" sheetId="18" r:id="rId3"/>
    <sheet name="Licence Data" sheetId="14" r:id="rId4"/>
    <sheet name="Lists " sheetId="17" state="hidden" r:id="rId5"/>
    <sheet name="Data" sheetId="13" state="hidden" r:id="rId6"/>
  </sheets>
  <externalReferences>
    <externalReference r:id="rId7"/>
  </externalReferences>
  <definedNames>
    <definedName name="_xlnm.Print_Area" localSheetId="5">Data!$A$1:$R$96</definedName>
    <definedName name="_xlnm.Print_Area" localSheetId="0">Instructions!$A$2:$D$72</definedName>
    <definedName name="_xlnm.Print_Area" localSheetId="3">'Licence Data'!$B$1:$F$23</definedName>
    <definedName name="_xlnm.Print_Area" localSheetId="4">'Lists '!$B$1:$E$50</definedName>
    <definedName name="_xlnm.Print_Area" localSheetId="2">'Performance indicators'!$A$1:$I$35</definedName>
    <definedName name="_xlnm.Print_Area" localSheetId="1">'Utility name'!$C$1:$H$16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9" i="13" l="1"/>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A47" i="13"/>
  <c r="A46" i="13"/>
  <c r="A63" i="13"/>
  <c r="A62" i="13"/>
  <c r="B49" i="13"/>
  <c r="Q41" i="13"/>
  <c r="P41" i="13"/>
  <c r="O41" i="13"/>
  <c r="N41" i="13"/>
  <c r="M41" i="13"/>
  <c r="H65" i="13"/>
  <c r="I65" i="13"/>
  <c r="J65" i="13"/>
  <c r="K65" i="13"/>
  <c r="G65" i="13"/>
  <c r="B32" i="13" l="1"/>
  <c r="B33" i="13"/>
  <c r="B34" i="13"/>
  <c r="B35" i="13"/>
  <c r="B36" i="13"/>
  <c r="B37" i="13"/>
  <c r="B38" i="13"/>
  <c r="B39" i="13"/>
  <c r="B40" i="13"/>
  <c r="B41" i="13"/>
  <c r="B42" i="13"/>
  <c r="B43" i="13"/>
  <c r="B44" i="13"/>
  <c r="B45" i="13"/>
  <c r="B46" i="13"/>
  <c r="B47" i="13"/>
  <c r="B71" i="19" l="1"/>
  <c r="B61" i="19"/>
  <c r="B51" i="19"/>
  <c r="B39" i="19"/>
  <c r="B28" i="19"/>
  <c r="B6" i="19"/>
  <c r="B4" i="19"/>
  <c r="B2" i="19"/>
  <c r="S80" i="13" l="1"/>
  <c r="S81" i="13"/>
  <c r="S82" i="13"/>
  <c r="S83" i="13"/>
  <c r="S79" i="13"/>
  <c r="S77" i="13"/>
  <c r="S76" i="13"/>
  <c r="S73" i="13"/>
  <c r="E8" i="14"/>
  <c r="E7" i="14"/>
  <c r="S40" i="13"/>
  <c r="S39" i="13"/>
  <c r="S37" i="13"/>
  <c r="S34" i="13"/>
  <c r="S33" i="13"/>
  <c r="S30" i="13"/>
  <c r="S29" i="13"/>
  <c r="S28" i="13"/>
  <c r="S21" i="13"/>
  <c r="S20" i="13"/>
  <c r="K64" i="13" l="1"/>
  <c r="J64" i="13"/>
  <c r="I64" i="13"/>
  <c r="H64" i="13"/>
  <c r="G64" i="13"/>
  <c r="M47" i="13"/>
  <c r="N47" i="13"/>
  <c r="O47" i="13"/>
  <c r="P47" i="13"/>
  <c r="Q47" i="13"/>
  <c r="N31" i="13"/>
  <c r="M43" i="13" l="1"/>
  <c r="N43" i="13"/>
  <c r="O43" i="13"/>
  <c r="P43" i="13"/>
  <c r="Q43" i="13"/>
  <c r="M44" i="13"/>
  <c r="N44" i="13"/>
  <c r="O44" i="13"/>
  <c r="P44" i="13"/>
  <c r="Q44" i="13"/>
  <c r="B3" i="18" l="1"/>
  <c r="B2" i="18"/>
  <c r="D13" i="13"/>
  <c r="D12" i="13"/>
  <c r="B13" i="13"/>
  <c r="B12" i="13"/>
  <c r="B3" i="13"/>
  <c r="B2" i="13"/>
  <c r="B3" i="17"/>
  <c r="B2" i="17"/>
  <c r="B9" i="14"/>
  <c r="B7" i="14"/>
  <c r="B9" i="18"/>
  <c r="B5" i="18"/>
  <c r="B5" i="14"/>
  <c r="B3" i="14"/>
  <c r="B2" i="14"/>
  <c r="B7" i="18"/>
  <c r="C8" i="18"/>
  <c r="C7" i="18"/>
  <c r="D15" i="18" l="1"/>
  <c r="F15" i="18"/>
  <c r="F13" i="14"/>
  <c r="E13" i="14"/>
  <c r="B13" i="14" l="1"/>
  <c r="H91" i="13" l="1"/>
  <c r="I91" i="13"/>
  <c r="J91" i="13"/>
  <c r="K91" i="13"/>
  <c r="G91" i="13"/>
  <c r="M84" i="13"/>
  <c r="N84" i="13"/>
  <c r="O84" i="13"/>
  <c r="P84" i="13"/>
  <c r="Q84" i="13"/>
  <c r="M85" i="13"/>
  <c r="N85" i="13"/>
  <c r="O85" i="13"/>
  <c r="P85" i="13"/>
  <c r="Q85" i="13"/>
  <c r="M86" i="13"/>
  <c r="N86" i="13"/>
  <c r="O86" i="13"/>
  <c r="P86" i="13"/>
  <c r="Q86" i="13"/>
  <c r="M87" i="13"/>
  <c r="N87" i="13"/>
  <c r="O87" i="13"/>
  <c r="P87" i="13"/>
  <c r="Q87" i="13"/>
  <c r="M88" i="13"/>
  <c r="N88" i="13"/>
  <c r="O88" i="13"/>
  <c r="P88" i="13"/>
  <c r="Q88" i="13"/>
  <c r="M89" i="13"/>
  <c r="N89" i="13"/>
  <c r="O89" i="13"/>
  <c r="P89" i="13"/>
  <c r="Q89" i="13"/>
  <c r="M90" i="13"/>
  <c r="N90" i="13"/>
  <c r="O90" i="13"/>
  <c r="P90" i="13"/>
  <c r="Q90" i="13"/>
  <c r="N75" i="13"/>
  <c r="O75" i="13"/>
  <c r="P75" i="13"/>
  <c r="Q75" i="13"/>
  <c r="N76" i="13"/>
  <c r="O76" i="13"/>
  <c r="P76" i="13"/>
  <c r="Q76" i="13"/>
  <c r="N77" i="13"/>
  <c r="O77" i="13"/>
  <c r="P77" i="13"/>
  <c r="Q77" i="13"/>
  <c r="N78" i="13"/>
  <c r="O78" i="13"/>
  <c r="P78" i="13"/>
  <c r="Q78" i="13"/>
  <c r="N79" i="13"/>
  <c r="O79" i="13"/>
  <c r="P79" i="13"/>
  <c r="Q79" i="13"/>
  <c r="N80" i="13"/>
  <c r="O80" i="13"/>
  <c r="P80" i="13"/>
  <c r="Q80" i="13"/>
  <c r="N81" i="13"/>
  <c r="O81" i="13"/>
  <c r="P81" i="13"/>
  <c r="Q81" i="13"/>
  <c r="N82" i="13"/>
  <c r="O82" i="13"/>
  <c r="P82" i="13"/>
  <c r="Q82" i="13"/>
  <c r="N83" i="13"/>
  <c r="O83" i="13"/>
  <c r="P83" i="13"/>
  <c r="Q83" i="13"/>
  <c r="M75" i="13"/>
  <c r="M76" i="13"/>
  <c r="M77" i="13"/>
  <c r="M78" i="13"/>
  <c r="M79" i="13"/>
  <c r="M80" i="13"/>
  <c r="M81" i="13"/>
  <c r="M82" i="13"/>
  <c r="M83" i="13"/>
  <c r="M19" i="13"/>
  <c r="N19" i="13"/>
  <c r="O19" i="13"/>
  <c r="P19" i="13"/>
  <c r="Q19" i="13"/>
  <c r="M20" i="13"/>
  <c r="N20" i="13"/>
  <c r="O20" i="13"/>
  <c r="P20" i="13"/>
  <c r="Q20" i="13"/>
  <c r="M21" i="13"/>
  <c r="N21" i="13"/>
  <c r="O21" i="13"/>
  <c r="P21" i="13"/>
  <c r="Q21" i="13"/>
  <c r="M22" i="13"/>
  <c r="N22" i="13"/>
  <c r="O22" i="13"/>
  <c r="P22" i="13"/>
  <c r="Q22" i="13"/>
  <c r="M23" i="13"/>
  <c r="N23" i="13"/>
  <c r="O23" i="13"/>
  <c r="P23" i="13"/>
  <c r="Q23" i="13"/>
  <c r="M24" i="13"/>
  <c r="N24" i="13"/>
  <c r="O24" i="13"/>
  <c r="P24" i="13"/>
  <c r="Q24" i="13"/>
  <c r="M25" i="13"/>
  <c r="N25" i="13"/>
  <c r="O25" i="13"/>
  <c r="P25" i="13"/>
  <c r="Q25" i="13"/>
  <c r="M26" i="13"/>
  <c r="N26" i="13"/>
  <c r="O26" i="13"/>
  <c r="P26" i="13"/>
  <c r="Q26" i="13"/>
  <c r="M27" i="13"/>
  <c r="N27" i="13"/>
  <c r="O27" i="13"/>
  <c r="P27" i="13"/>
  <c r="Q27" i="13"/>
  <c r="M28" i="13"/>
  <c r="N28" i="13"/>
  <c r="O28" i="13"/>
  <c r="P28" i="13"/>
  <c r="Q28" i="13"/>
  <c r="M29" i="13"/>
  <c r="N29" i="13"/>
  <c r="O29" i="13"/>
  <c r="P29" i="13"/>
  <c r="Q29" i="13"/>
  <c r="M30" i="13"/>
  <c r="N30" i="13"/>
  <c r="O30" i="13"/>
  <c r="P30" i="13"/>
  <c r="Q30" i="13"/>
  <c r="M31" i="13"/>
  <c r="O31" i="13"/>
  <c r="P31" i="13"/>
  <c r="Q31" i="13"/>
  <c r="M32" i="13"/>
  <c r="N32" i="13"/>
  <c r="O32" i="13"/>
  <c r="P32" i="13"/>
  <c r="Q32" i="13"/>
  <c r="M33" i="13"/>
  <c r="N33" i="13"/>
  <c r="O33" i="13"/>
  <c r="P33" i="13"/>
  <c r="Q33" i="13"/>
  <c r="M34" i="13"/>
  <c r="N34" i="13"/>
  <c r="O34" i="13"/>
  <c r="P34" i="13"/>
  <c r="Q34" i="13"/>
  <c r="M35" i="13"/>
  <c r="N35" i="13"/>
  <c r="O35" i="13"/>
  <c r="P35" i="13"/>
  <c r="Q35" i="13"/>
  <c r="M36" i="13"/>
  <c r="N36" i="13"/>
  <c r="O36" i="13"/>
  <c r="P36" i="13"/>
  <c r="Q36" i="13"/>
  <c r="M37" i="13"/>
  <c r="N37" i="13"/>
  <c r="O37" i="13"/>
  <c r="P37" i="13"/>
  <c r="Q37" i="13"/>
  <c r="M38" i="13"/>
  <c r="N38" i="13"/>
  <c r="O38" i="13"/>
  <c r="P38" i="13"/>
  <c r="Q38" i="13"/>
  <c r="M39" i="13"/>
  <c r="N39" i="13"/>
  <c r="O39" i="13"/>
  <c r="P39" i="13"/>
  <c r="Q39" i="13"/>
  <c r="M40" i="13"/>
  <c r="N40" i="13"/>
  <c r="O40" i="13"/>
  <c r="P40" i="13"/>
  <c r="Q40" i="13"/>
  <c r="M42" i="13"/>
  <c r="N42" i="13"/>
  <c r="O42" i="13"/>
  <c r="P42" i="13"/>
  <c r="Q42" i="13"/>
  <c r="M45" i="13"/>
  <c r="N45" i="13"/>
  <c r="O45" i="13"/>
  <c r="P45" i="13"/>
  <c r="Q45" i="13"/>
  <c r="M46" i="13"/>
  <c r="N46" i="13"/>
  <c r="O46" i="13"/>
  <c r="P46" i="13"/>
  <c r="Q46" i="13"/>
  <c r="M48" i="13"/>
  <c r="N48" i="13"/>
  <c r="O48" i="13"/>
  <c r="P48" i="13"/>
  <c r="Q48" i="13"/>
  <c r="M49" i="13"/>
  <c r="N49" i="13"/>
  <c r="O49" i="13"/>
  <c r="P49" i="13"/>
  <c r="Q49" i="13"/>
  <c r="M50" i="13"/>
  <c r="N50" i="13"/>
  <c r="O50" i="13"/>
  <c r="P50" i="13"/>
  <c r="Q50" i="13"/>
  <c r="M51" i="13"/>
  <c r="N51" i="13"/>
  <c r="O51" i="13"/>
  <c r="P51" i="13"/>
  <c r="Q51" i="13"/>
  <c r="M52" i="13"/>
  <c r="N52" i="13"/>
  <c r="O52" i="13"/>
  <c r="P52" i="13"/>
  <c r="Q52" i="13"/>
  <c r="M53" i="13"/>
  <c r="N53" i="13"/>
  <c r="O53" i="13"/>
  <c r="P53" i="13"/>
  <c r="Q53" i="13"/>
  <c r="M54" i="13"/>
  <c r="N54" i="13"/>
  <c r="O54" i="13"/>
  <c r="P54" i="13"/>
  <c r="Q54" i="13"/>
  <c r="M55" i="13"/>
  <c r="N55" i="13"/>
  <c r="O55" i="13"/>
  <c r="P55" i="13"/>
  <c r="Q55" i="13"/>
  <c r="M56" i="13"/>
  <c r="N56" i="13"/>
  <c r="O56" i="13"/>
  <c r="P56" i="13"/>
  <c r="Q56" i="13"/>
  <c r="M57" i="13"/>
  <c r="N57" i="13"/>
  <c r="O57" i="13"/>
  <c r="P57" i="13"/>
  <c r="Q57" i="13"/>
  <c r="M58" i="13"/>
  <c r="N58" i="13"/>
  <c r="O58" i="13"/>
  <c r="P58" i="13"/>
  <c r="Q58" i="13"/>
  <c r="M59" i="13"/>
  <c r="N59" i="13"/>
  <c r="O59" i="13"/>
  <c r="P59" i="13"/>
  <c r="Q59" i="13"/>
  <c r="M60" i="13"/>
  <c r="N60" i="13"/>
  <c r="O60" i="13"/>
  <c r="P60" i="13"/>
  <c r="Q60" i="13"/>
  <c r="M61" i="13"/>
  <c r="N61" i="13"/>
  <c r="O61" i="13"/>
  <c r="P61" i="13"/>
  <c r="Q61" i="13"/>
  <c r="M62" i="13"/>
  <c r="N62" i="13"/>
  <c r="O62" i="13"/>
  <c r="P62" i="13"/>
  <c r="Q62" i="13"/>
  <c r="M63" i="13"/>
  <c r="N63" i="13"/>
  <c r="O63" i="13"/>
  <c r="P63" i="13"/>
  <c r="Q63" i="13"/>
  <c r="H73" i="13"/>
  <c r="N73" i="13" s="1"/>
  <c r="I73" i="13"/>
  <c r="O73" i="13" s="1"/>
  <c r="J73" i="13"/>
  <c r="P73" i="13" s="1"/>
  <c r="K73" i="13"/>
  <c r="Q73" i="13" s="1"/>
  <c r="G73" i="13"/>
  <c r="M73" i="13" s="1"/>
  <c r="C14" i="18"/>
  <c r="H14" i="18"/>
  <c r="I14" i="18"/>
  <c r="B14" i="18"/>
  <c r="B20" i="13"/>
  <c r="B21" i="13" s="1"/>
  <c r="B22" i="13" s="1"/>
  <c r="B23" i="13" s="1"/>
  <c r="B24" i="13" s="1"/>
  <c r="B25" i="13" s="1"/>
  <c r="B26" i="13" s="1"/>
  <c r="B27" i="13" s="1"/>
  <c r="B28" i="13" s="1"/>
  <c r="B29" i="13" s="1"/>
  <c r="B30" i="13" s="1"/>
  <c r="B12" i="17"/>
  <c r="Q65" i="13" l="1"/>
  <c r="P65" i="13"/>
  <c r="O65" i="13"/>
  <c r="M65" i="13"/>
  <c r="N65" i="13"/>
  <c r="B13" i="17"/>
  <c r="B14" i="17" s="1"/>
  <c r="Q64" i="13"/>
  <c r="M64" i="13"/>
  <c r="P64" i="13"/>
  <c r="O64" i="13"/>
  <c r="N64" i="13"/>
  <c r="P91" i="13"/>
  <c r="P92" i="13" s="1"/>
  <c r="Q91" i="13"/>
  <c r="Q92" i="13" s="1"/>
  <c r="O91" i="13"/>
  <c r="O92" i="13" s="1"/>
  <c r="N91" i="13"/>
  <c r="N92" i="13" s="1"/>
  <c r="M91" i="13"/>
  <c r="M92" i="13" s="1"/>
  <c r="E11" i="17"/>
  <c r="E21" i="17" l="1"/>
  <c r="E20" i="17"/>
  <c r="E24" i="17"/>
  <c r="E29" i="17"/>
  <c r="E25" i="17"/>
  <c r="E26" i="17"/>
  <c r="E33" i="17"/>
  <c r="E34" i="17"/>
  <c r="B15" i="17"/>
  <c r="M18" i="13" s="1" a="1"/>
  <c r="D11" i="17"/>
  <c r="R17" i="13"/>
  <c r="R73" i="13"/>
  <c r="E32" i="17"/>
  <c r="E31" i="17"/>
  <c r="E30" i="17"/>
  <c r="E28" i="17"/>
  <c r="E23" i="17"/>
  <c r="E22" i="17"/>
  <c r="E27" i="17"/>
  <c r="Q17" i="13"/>
  <c r="N17" i="13"/>
  <c r="O17" i="13"/>
  <c r="P17" i="13"/>
  <c r="M17" i="13"/>
  <c r="M74" i="13" l="1" a="1"/>
  <c r="Q74" i="13" s="1"/>
  <c r="R74" i="13"/>
  <c r="R18" i="13"/>
  <c r="C10" i="15"/>
  <c r="M18" i="13"/>
  <c r="Q18" i="13"/>
  <c r="P18" i="13"/>
  <c r="O18" i="13"/>
  <c r="N18" i="13"/>
  <c r="Q66" i="13"/>
  <c r="M66" i="13"/>
  <c r="P66" i="13"/>
  <c r="O66" i="13"/>
  <c r="R41" i="13" l="1"/>
  <c r="O74" i="13"/>
  <c r="N74" i="13"/>
  <c r="M74" i="13"/>
  <c r="P74" i="13"/>
  <c r="B8" i="14"/>
  <c r="E10" i="15"/>
  <c r="B8" i="18"/>
  <c r="R65" i="13"/>
  <c r="R59" i="13"/>
  <c r="R48" i="13"/>
  <c r="R57" i="13"/>
  <c r="R25" i="13"/>
  <c r="R33" i="13"/>
  <c r="R42" i="13"/>
  <c r="R26" i="13"/>
  <c r="R34" i="13"/>
  <c r="R45" i="13"/>
  <c r="R22" i="13"/>
  <c r="R38" i="13"/>
  <c r="R52" i="13"/>
  <c r="R49" i="13"/>
  <c r="R19" i="13"/>
  <c r="R27" i="13"/>
  <c r="R35" i="13"/>
  <c r="R46" i="13"/>
  <c r="R40" i="13"/>
  <c r="R60" i="13"/>
  <c r="R30" i="13"/>
  <c r="R43" i="13"/>
  <c r="R20" i="13"/>
  <c r="R28" i="13"/>
  <c r="R36" i="13"/>
  <c r="R53" i="13"/>
  <c r="R44" i="13"/>
  <c r="R50" i="13"/>
  <c r="R54" i="13"/>
  <c r="R21" i="13"/>
  <c r="R29" i="13"/>
  <c r="R37" i="13"/>
  <c r="R58" i="13"/>
  <c r="R62" i="13"/>
  <c r="R24" i="13"/>
  <c r="R32" i="13"/>
  <c r="R47" i="13"/>
  <c r="R61" i="13"/>
  <c r="R55" i="13"/>
  <c r="R23" i="13"/>
  <c r="R31" i="13"/>
  <c r="R39" i="13"/>
  <c r="R51" i="13"/>
  <c r="R63" i="13"/>
  <c r="R56" i="13"/>
  <c r="N66" i="13"/>
  <c r="R64" i="13"/>
  <c r="R83" i="13" l="1"/>
  <c r="R79" i="13"/>
  <c r="R89" i="13"/>
  <c r="R85" i="13"/>
  <c r="R81" i="13"/>
  <c r="R87" i="13"/>
  <c r="R75" i="13"/>
  <c r="R78" i="13"/>
  <c r="R84" i="13"/>
  <c r="R76" i="13"/>
  <c r="R88" i="13"/>
  <c r="R77" i="13"/>
  <c r="R90" i="13"/>
  <c r="R82" i="13"/>
  <c r="R80" i="13"/>
  <c r="R91" i="13"/>
  <c r="E9" i="14" s="1"/>
  <c r="D12" i="15" s="1"/>
  <c r="R86" i="13"/>
  <c r="C9" i="18"/>
  <c r="D11" i="15" s="1"/>
  <c r="M15" i="18"/>
  <c r="M16" i="18" s="1"/>
  <c r="O16" i="18" s="1"/>
  <c r="I16" i="18" l="1"/>
  <c r="H16" i="18"/>
  <c r="N16" i="18"/>
  <c r="E16" i="18" s="1"/>
  <c r="C16" i="18"/>
  <c r="B16" i="18"/>
  <c r="M17" i="18"/>
  <c r="O17" i="18" s="1"/>
  <c r="H17" i="18" l="1"/>
  <c r="N17" i="18"/>
  <c r="E17" i="18" s="1"/>
  <c r="I17" i="18"/>
  <c r="C17" i="18"/>
  <c r="B17" i="18"/>
  <c r="M18" i="18"/>
  <c r="O18" i="18" s="1"/>
  <c r="B18" i="18" l="1"/>
  <c r="I18" i="18"/>
  <c r="H18" i="18"/>
  <c r="N18" i="18"/>
  <c r="E18" i="18" s="1"/>
  <c r="C18" i="18"/>
  <c r="M19" i="18"/>
  <c r="O19" i="18" s="1"/>
  <c r="H19" i="18" l="1"/>
  <c r="N19" i="18"/>
  <c r="E19" i="18" s="1"/>
  <c r="B19" i="18"/>
  <c r="C19" i="18"/>
  <c r="I19" i="18"/>
  <c r="M20" i="18"/>
  <c r="O20" i="18" s="1"/>
  <c r="B20" i="18" l="1"/>
  <c r="I20" i="18"/>
  <c r="H20" i="18"/>
  <c r="N20" i="18"/>
  <c r="E20" i="18" s="1"/>
  <c r="C20" i="18"/>
  <c r="M21" i="18"/>
  <c r="N21" i="18" l="1"/>
  <c r="E21" i="18" s="1"/>
  <c r="O21" i="18"/>
  <c r="H21" i="18"/>
  <c r="C21" i="18"/>
  <c r="I21" i="18"/>
  <c r="B21" i="18"/>
  <c r="M22" i="18"/>
  <c r="N22" i="18" s="1"/>
  <c r="E22" i="18" s="1"/>
  <c r="O22" i="18" l="1"/>
  <c r="I22" i="18"/>
  <c r="H22" i="18"/>
  <c r="B22" i="18"/>
  <c r="C22" i="18"/>
  <c r="M23" i="18"/>
  <c r="N23" i="18" l="1"/>
  <c r="E23" i="18" s="1"/>
  <c r="O23" i="18"/>
  <c r="H23" i="18"/>
  <c r="C23" i="18"/>
  <c r="B23" i="18"/>
  <c r="I23" i="18"/>
  <c r="M24" i="18"/>
  <c r="O24" i="18" l="1"/>
  <c r="N24" i="18"/>
  <c r="E24" i="18" s="1"/>
  <c r="I24" i="18"/>
  <c r="H24" i="18"/>
  <c r="C24" i="18"/>
  <c r="B24" i="18"/>
  <c r="M25" i="18"/>
  <c r="N25" i="18" l="1"/>
  <c r="E25" i="18" s="1"/>
  <c r="O25" i="18"/>
  <c r="H25" i="18"/>
  <c r="B25" i="18"/>
  <c r="C25" i="18"/>
  <c r="I25" i="18"/>
  <c r="M26" i="18"/>
  <c r="N26" i="18" s="1"/>
  <c r="E26" i="18" s="1"/>
  <c r="B26" i="18" l="1"/>
  <c r="I26" i="18"/>
  <c r="H26" i="18"/>
  <c r="C26" i="18"/>
  <c r="M27" i="18"/>
  <c r="N27" i="18" s="1"/>
  <c r="E27" i="18" s="1"/>
  <c r="H27" i="18" l="1"/>
  <c r="I27" i="18"/>
  <c r="C27" i="18"/>
  <c r="B27" i="18"/>
  <c r="M28" i="18"/>
  <c r="N28" i="18" s="1"/>
  <c r="E28" i="18" s="1"/>
  <c r="I28" i="18" l="1"/>
  <c r="H28" i="18"/>
  <c r="C28" i="18"/>
  <c r="B28" i="18"/>
  <c r="M29" i="18"/>
  <c r="N29" i="18" s="1"/>
  <c r="E29" i="18" s="1"/>
  <c r="I29" i="18" l="1"/>
  <c r="H29" i="18"/>
  <c r="C29" i="18"/>
  <c r="B29" i="18"/>
  <c r="M30" i="18"/>
  <c r="N30" i="18" s="1"/>
  <c r="E30" i="18" s="1"/>
  <c r="H30" i="18" l="1"/>
  <c r="I30" i="18"/>
  <c r="C30" i="18"/>
  <c r="B30" i="18"/>
  <c r="M31" i="18"/>
  <c r="N31" i="18" s="1"/>
  <c r="E31" i="18" s="1"/>
  <c r="B31" i="18" l="1"/>
  <c r="I31" i="18"/>
  <c r="H31" i="18"/>
  <c r="C31" i="18"/>
  <c r="M32" i="18"/>
  <c r="N32" i="18" s="1"/>
  <c r="E32" i="18" s="1"/>
  <c r="C32" i="18" l="1"/>
  <c r="B32" i="18"/>
  <c r="H32" i="18"/>
  <c r="I32" i="18"/>
  <c r="M33" i="18"/>
  <c r="N33" i="18" s="1"/>
  <c r="E33" i="18" s="1"/>
  <c r="I33" i="18" l="1"/>
  <c r="H33" i="18"/>
  <c r="B33" i="18"/>
  <c r="C33" i="18"/>
  <c r="M34" i="18"/>
  <c r="N34" i="18" l="1"/>
  <c r="E34" i="18" s="1"/>
  <c r="O34" i="18"/>
  <c r="C34" i="18"/>
  <c r="H34" i="18"/>
  <c r="B34" i="18"/>
  <c r="I34" i="18"/>
  <c r="M35" i="18"/>
  <c r="O35" i="18" l="1"/>
  <c r="N35" i="18"/>
  <c r="E35" i="18" s="1"/>
  <c r="I35" i="18"/>
  <c r="H35" i="18"/>
  <c r="C35" i="18"/>
  <c r="B35" i="18"/>
  <c r="M36" i="18"/>
  <c r="O36" i="18" l="1"/>
  <c r="N36" i="18"/>
  <c r="E36" i="18" s="1"/>
  <c r="C36" i="18"/>
  <c r="H36" i="18"/>
  <c r="I36" i="18"/>
  <c r="B36" i="18"/>
  <c r="M37" i="18"/>
  <c r="N37" i="18" l="1"/>
  <c r="E37" i="18" s="1"/>
  <c r="O37" i="18"/>
  <c r="M38" i="18"/>
  <c r="B37" i="18"/>
  <c r="I37" i="18"/>
  <c r="H37" i="18"/>
  <c r="C37" i="18"/>
  <c r="K14" i="14"/>
  <c r="F14" i="14" l="1"/>
  <c r="C14" i="14"/>
  <c r="N38" i="18"/>
  <c r="E38" i="18" s="1"/>
  <c r="O38" i="18"/>
  <c r="M39" i="18"/>
  <c r="I38" i="18"/>
  <c r="B38" i="18"/>
  <c r="H38" i="18"/>
  <c r="C38" i="18"/>
  <c r="E14" i="14"/>
  <c r="K15" i="14"/>
  <c r="C15" i="14" s="1"/>
  <c r="B14" i="14"/>
  <c r="N39" i="18" l="1"/>
  <c r="E39" i="18" s="1"/>
  <c r="O39" i="18"/>
  <c r="M40" i="18"/>
  <c r="B39" i="18"/>
  <c r="C39" i="18"/>
  <c r="I39" i="18"/>
  <c r="H39" i="18"/>
  <c r="E15" i="14"/>
  <c r="B15" i="14"/>
  <c r="K16" i="14"/>
  <c r="C16" i="14" s="1"/>
  <c r="F15" i="14"/>
  <c r="N40" i="18" l="1"/>
  <c r="E40" i="18" s="1"/>
  <c r="O40" i="18"/>
  <c r="M41" i="18"/>
  <c r="B40" i="18"/>
  <c r="I40" i="18"/>
  <c r="H40" i="18"/>
  <c r="C40" i="18"/>
  <c r="E16" i="14"/>
  <c r="B16" i="14"/>
  <c r="K17" i="14"/>
  <c r="C17" i="14" s="1"/>
  <c r="F16" i="14"/>
  <c r="O41" i="18" l="1"/>
  <c r="N41" i="18"/>
  <c r="E41" i="18" s="1"/>
  <c r="M42" i="18"/>
  <c r="H41" i="18"/>
  <c r="C41" i="18"/>
  <c r="B41" i="18"/>
  <c r="I41" i="18"/>
  <c r="K18" i="14"/>
  <c r="C18" i="14" s="1"/>
  <c r="B17" i="14"/>
  <c r="E17" i="14"/>
  <c r="F17" i="14"/>
  <c r="O42" i="18" l="1"/>
  <c r="N42" i="18"/>
  <c r="E42" i="18" s="1"/>
  <c r="M43" i="18"/>
  <c r="B42" i="18"/>
  <c r="I42" i="18"/>
  <c r="H42" i="18"/>
  <c r="C42" i="18"/>
  <c r="F18" i="14"/>
  <c r="E18" i="14"/>
  <c r="B18" i="14"/>
  <c r="K19" i="14"/>
  <c r="C19" i="14" s="1"/>
  <c r="O43" i="18" l="1"/>
  <c r="N43" i="18"/>
  <c r="E43" i="18" s="1"/>
  <c r="M44" i="18"/>
  <c r="I43" i="18"/>
  <c r="H43" i="18"/>
  <c r="C43" i="18"/>
  <c r="B43" i="18"/>
  <c r="K20" i="14"/>
  <c r="C20" i="14" s="1"/>
  <c r="E19" i="14"/>
  <c r="F19" i="14"/>
  <c r="B19" i="14"/>
  <c r="O44" i="18" l="1"/>
  <c r="N44" i="18"/>
  <c r="E44" i="18" s="1"/>
  <c r="M45" i="18"/>
  <c r="C44" i="18"/>
  <c r="B44" i="18"/>
  <c r="H44" i="18"/>
  <c r="I44" i="18"/>
  <c r="B20" i="14"/>
  <c r="E20" i="14"/>
  <c r="F20" i="14"/>
  <c r="K21" i="14"/>
  <c r="C21" i="14" s="1"/>
  <c r="N45" i="18" l="1"/>
  <c r="E45" i="18" s="1"/>
  <c r="O45" i="18"/>
  <c r="M46" i="18"/>
  <c r="I45" i="18"/>
  <c r="B45" i="18"/>
  <c r="H45" i="18"/>
  <c r="C45" i="18"/>
  <c r="B21" i="14"/>
  <c r="F21" i="14"/>
  <c r="K22" i="14"/>
  <c r="C22" i="14" s="1"/>
  <c r="E21" i="14"/>
  <c r="N46" i="18" l="1"/>
  <c r="E46" i="18" s="1"/>
  <c r="O46" i="18"/>
  <c r="M47" i="18"/>
  <c r="I46" i="18"/>
  <c r="B46" i="18"/>
  <c r="H46" i="18"/>
  <c r="C46" i="18"/>
  <c r="E22" i="14"/>
  <c r="F22" i="14"/>
  <c r="K23" i="14"/>
  <c r="C23" i="14" s="1"/>
  <c r="B22" i="14"/>
  <c r="N47" i="18" l="1"/>
  <c r="E47" i="18" s="1"/>
  <c r="O47" i="18"/>
  <c r="M48" i="18"/>
  <c r="B47" i="18"/>
  <c r="C47" i="18"/>
  <c r="I47" i="18"/>
  <c r="H47" i="18"/>
  <c r="B23" i="14"/>
  <c r="K24" i="14"/>
  <c r="C24" i="14" s="1"/>
  <c r="E23" i="14"/>
  <c r="F23" i="14"/>
  <c r="N48" i="18" l="1"/>
  <c r="E48" i="18" s="1"/>
  <c r="O48" i="18"/>
  <c r="M49" i="18"/>
  <c r="I48" i="18"/>
  <c r="B48" i="18"/>
  <c r="H48" i="18"/>
  <c r="C48" i="18"/>
  <c r="B24" i="14"/>
  <c r="E24" i="14"/>
  <c r="F24" i="14"/>
  <c r="K25" i="14"/>
  <c r="C25" i="14" s="1"/>
  <c r="N49" i="18" l="1"/>
  <c r="E49" i="18" s="1"/>
  <c r="O49" i="18"/>
  <c r="M50" i="18"/>
  <c r="H49" i="18"/>
  <c r="C49" i="18"/>
  <c r="I49" i="18"/>
  <c r="B49" i="18"/>
  <c r="K26" i="14"/>
  <c r="C26" i="14" s="1"/>
  <c r="B25" i="14"/>
  <c r="F25" i="14"/>
  <c r="E25" i="14"/>
  <c r="N50" i="18" l="1"/>
  <c r="E50" i="18" s="1"/>
  <c r="O50" i="18"/>
  <c r="M51" i="18"/>
  <c r="I50" i="18"/>
  <c r="B50" i="18"/>
  <c r="H50" i="18"/>
  <c r="C50" i="18"/>
  <c r="K27" i="14"/>
  <c r="C27" i="14" s="1"/>
  <c r="E26" i="14"/>
  <c r="B26" i="14"/>
  <c r="F26" i="14"/>
  <c r="O51" i="18" l="1"/>
  <c r="N51" i="18"/>
  <c r="E51" i="18" s="1"/>
  <c r="M52" i="18"/>
  <c r="I51" i="18"/>
  <c r="H51" i="18"/>
  <c r="C51" i="18"/>
  <c r="B51" i="18"/>
  <c r="E27" i="14"/>
  <c r="B27" i="14"/>
  <c r="K28" i="14"/>
  <c r="C28" i="14" s="1"/>
  <c r="F27" i="14"/>
  <c r="N52" i="18" l="1"/>
  <c r="E52" i="18" s="1"/>
  <c r="O52" i="18"/>
  <c r="M53" i="18"/>
  <c r="C52" i="18"/>
  <c r="H52" i="18"/>
  <c r="I52" i="18"/>
  <c r="B52" i="18"/>
  <c r="B28" i="14"/>
  <c r="F28" i="14"/>
  <c r="K29" i="14"/>
  <c r="C29" i="14" s="1"/>
  <c r="E28" i="14"/>
  <c r="N53" i="18" l="1"/>
  <c r="E53" i="18" s="1"/>
  <c r="O53" i="18"/>
  <c r="M54" i="18"/>
  <c r="I53" i="18"/>
  <c r="H53" i="18"/>
  <c r="C53" i="18"/>
  <c r="B53" i="18"/>
  <c r="B29" i="14"/>
  <c r="E29" i="14"/>
  <c r="F29" i="14"/>
  <c r="N54" i="18" l="1"/>
  <c r="E54" i="18" s="1"/>
  <c r="O54" i="18"/>
  <c r="M55" i="18"/>
  <c r="I54" i="18"/>
  <c r="B54" i="18"/>
  <c r="H54" i="18"/>
  <c r="C54" i="18"/>
  <c r="N55" i="18" l="1"/>
  <c r="E55" i="18" s="1"/>
  <c r="O55" i="18"/>
  <c r="M56" i="18"/>
  <c r="B55" i="18"/>
  <c r="C55" i="18"/>
  <c r="I55" i="18"/>
  <c r="H55" i="18"/>
  <c r="O56" i="18" l="1"/>
  <c r="N56" i="18"/>
  <c r="E56" i="18" s="1"/>
  <c r="M57" i="18"/>
  <c r="B56" i="18"/>
  <c r="I56" i="18"/>
  <c r="H56" i="18"/>
  <c r="C56" i="18"/>
  <c r="O57" i="18" l="1"/>
  <c r="N57" i="18"/>
  <c r="E57" i="18" s="1"/>
  <c r="M58" i="18"/>
  <c r="H57" i="18"/>
  <c r="C57" i="18"/>
  <c r="I57" i="18"/>
  <c r="B57" i="18"/>
  <c r="O58" i="18" l="1"/>
  <c r="N58" i="18"/>
  <c r="E58" i="18" s="1"/>
  <c r="M59" i="18"/>
  <c r="B58" i="18"/>
  <c r="I58" i="18"/>
  <c r="H58" i="18"/>
  <c r="C58" i="18"/>
  <c r="N59" i="18" l="1"/>
  <c r="E59" i="18" s="1"/>
  <c r="O59" i="18"/>
  <c r="I59" i="18"/>
  <c r="H59" i="18"/>
  <c r="C59" i="18"/>
  <c r="B59" i="18"/>
  <c r="O32" i="18" l="1"/>
  <c r="O28" i="18"/>
  <c r="O33" i="18"/>
  <c r="O29" i="18"/>
  <c r="O30" i="18"/>
  <c r="O26" i="18"/>
  <c r="O31" i="18"/>
  <c r="O27" i="18"/>
</calcChain>
</file>

<file path=xl/sharedStrings.xml><?xml version="1.0" encoding="utf-8"?>
<sst xmlns="http://schemas.openxmlformats.org/spreadsheetml/2006/main" count="374" uniqueCount="253">
  <si>
    <t>%</t>
  </si>
  <si>
    <t>Indicator set</t>
  </si>
  <si>
    <t>Performance Indicator number</t>
  </si>
  <si>
    <t>Report in relation to indicator</t>
  </si>
  <si>
    <t>Indicator</t>
  </si>
  <si>
    <t>Definition</t>
  </si>
  <si>
    <t>HW</t>
  </si>
  <si>
    <t>SW</t>
  </si>
  <si>
    <t>WNSW</t>
  </si>
  <si>
    <t>WICA NO</t>
  </si>
  <si>
    <t>WICA RS</t>
  </si>
  <si>
    <t>W1</t>
  </si>
  <si>
    <t>W2</t>
  </si>
  <si>
    <t>Assets</t>
  </si>
  <si>
    <t>A1</t>
  </si>
  <si>
    <t>Number of properties that experience an unplanned water interruption that lasts for more than five continuous hours</t>
  </si>
  <si>
    <t xml:space="preserve">Number of properties that experience an unplanned water interruption that lasts for more than five continuous hours in the financial year.  </t>
  </si>
  <si>
    <t>A2</t>
  </si>
  <si>
    <t>Number of properties that experience three or more unplanned water interruptions that each lasts for more than one hour</t>
  </si>
  <si>
    <t xml:space="preserve">Number of properties that experience three or more water interruptions that each lasts for more than one hour in the financial year.  </t>
  </si>
  <si>
    <t>A3</t>
  </si>
  <si>
    <t>Total number of unplanned water interruptions – water supply</t>
  </si>
  <si>
    <t>The total number of unplanned interruptions where customers are without potable water supply, during the reporting year (interruptions).</t>
  </si>
  <si>
    <t>A4</t>
  </si>
  <si>
    <t>Average duration of unplanned water interruptions – water supply</t>
  </si>
  <si>
    <t>A5</t>
  </si>
  <si>
    <t>Percent of Priority 6 breaks/leaks in Drinking Water mains that the water utility responded to within 3 hours</t>
  </si>
  <si>
    <t xml:space="preserve">Percent of Priority 6 breaks/leaks in Drinking Water mains that the water utility responded to within 3 hours in the financial year.  </t>
  </si>
  <si>
    <t>A6</t>
  </si>
  <si>
    <t>Percent of Priority 5 breaks/leaks in Drinking Water mains that the water utility responded to within 6 hours</t>
  </si>
  <si>
    <t xml:space="preserve">Percent of Priority 5 breaks/leaks in Drinking Water mains that the water utility responded to within 6 hours in the financial year.  </t>
  </si>
  <si>
    <t>A7</t>
  </si>
  <si>
    <t>Percent of Priority 5 breaks/leaks in Drinking Water mains that the water utility responded to within 24 hours</t>
  </si>
  <si>
    <t xml:space="preserve">Percent of Priority 5 breaks/leaks in Drinking Water mains that the water utility responded to within 24 hours in the financial year.  </t>
  </si>
  <si>
    <t>A8</t>
  </si>
  <si>
    <t>Percent of Priority 4 breaks/leaks in Drinking Water mains that the water utility responded to within 5 days</t>
  </si>
  <si>
    <t>Percent of Priority 4 breaks/leaks in Drinking Water mains that the water utility responded to within 5 days in the financial year.</t>
  </si>
  <si>
    <t>A9</t>
  </si>
  <si>
    <t>Percent of Water Orders rescheduled, which are rescheduled in consultation with an affected Customer within one working day of an expected water shortage, or other delivery delay</t>
  </si>
  <si>
    <t>Percent of Water Orders rescheduled, which are rescheduled in consultation with an affected Customer within one working day of an expected water shortage, or other delivery delay, calculated as a percentage of all Water Orders rescheduled in the financial year due to an expected shortage or Delivery delay.</t>
  </si>
  <si>
    <t>A10</t>
  </si>
  <si>
    <t>Number of properties that experience a water pressure failure</t>
  </si>
  <si>
    <t>Number of properties that experience a water pressure failure in the financial year.</t>
  </si>
  <si>
    <t>A11</t>
  </si>
  <si>
    <t>Number of properties (other than public properties) that experience an uncontrolled wastewater overflow in dry weather</t>
  </si>
  <si>
    <t xml:space="preserve">Number of properties (other than public properties) that experience an uncontrolled wastewater overflow in dry weather in the financial year.  </t>
  </si>
  <si>
    <t>A12</t>
  </si>
  <si>
    <t>Number of properties (other than public properties) that experience three or more uncontrolled wastewater overflows in dry weather</t>
  </si>
  <si>
    <t xml:space="preserve">Number of properties (other than public properties) that experience three or more uncontrolled wastewater overflows in dry weather in the financial year.  </t>
  </si>
  <si>
    <t>Environment</t>
  </si>
  <si>
    <t>E2</t>
  </si>
  <si>
    <t>Electricity consumption from renewable resources or generated by the water utility expressed as a total percentage of electricity consumption</t>
  </si>
  <si>
    <t>Electricity consumption from renewable resources or generated by the water utility expressed as a total percentage of electricity consumption in the financial year.</t>
  </si>
  <si>
    <t>E3</t>
  </si>
  <si>
    <t>E4</t>
  </si>
  <si>
    <t>E5</t>
  </si>
  <si>
    <t>E6</t>
  </si>
  <si>
    <t>Percent of solid waste recycled or reused expressed as a percentage of solid waste generated</t>
  </si>
  <si>
    <t>Percent of solid waste recycled or reused expressed as a percentage of solid waste generated in the financial year.</t>
  </si>
  <si>
    <t>E7</t>
  </si>
  <si>
    <t>E8</t>
  </si>
  <si>
    <t>Total area of clearing of native vegetation</t>
  </si>
  <si>
    <t>E9</t>
  </si>
  <si>
    <t>Total area of native vegetation rehabilitated, including due to replanting, weeding and protection by the water utility</t>
  </si>
  <si>
    <t>Total area of native vegetation rehabilitated, including due to replanting, weeding and protection by the water utility in the financial year.</t>
  </si>
  <si>
    <t>E10</t>
  </si>
  <si>
    <t>Total area of native vegetation gain due to rehabilitation, replanting, weeding and protection by the water utility</t>
  </si>
  <si>
    <t>Total area of native vegetation gain due to rehabilitation, replanting, weeding and protection by the water utility in the financial year.</t>
  </si>
  <si>
    <t>Licence data #</t>
  </si>
  <si>
    <t>Licence data</t>
  </si>
  <si>
    <t>L1</t>
  </si>
  <si>
    <t>Total volume of water supplied (ML)</t>
  </si>
  <si>
    <t xml:space="preserve">The total volume of drinking and non-potable water supplied, including for environmental flows and bulk water exports in the financial year.  </t>
  </si>
  <si>
    <t>L2</t>
  </si>
  <si>
    <t>Total volume of non-potable water supplied (ML)</t>
  </si>
  <si>
    <t>The total volume of non-potable water supplied by the utility during the reporting year, in megalitres (ML).</t>
  </si>
  <si>
    <t>L3</t>
  </si>
  <si>
    <t>Total volume of wastewater collected (ML)</t>
  </si>
  <si>
    <t>The total volume of wastewater collected by the utility during the reporting year, in megalitres (ML).</t>
  </si>
  <si>
    <t>L4</t>
  </si>
  <si>
    <t>Connected residential properties – water supply (000s)</t>
  </si>
  <si>
    <t>The number of connected residential properties receiving water supply services from the utility during the reporting year (properties 000s).</t>
  </si>
  <si>
    <t>L5</t>
  </si>
  <si>
    <t>Connected non-residential properties – water supply (000s)</t>
  </si>
  <si>
    <t>The number of connected non-residential properties receiving water supply services from the utility during the reporting year (properties 000s).</t>
  </si>
  <si>
    <t>L6</t>
  </si>
  <si>
    <t>Connected residential properties – wastewater (000s)</t>
  </si>
  <si>
    <t>The number of connected residential properties receiving wastewater services from the utility during the reporting year (properties 000s).</t>
  </si>
  <si>
    <t>L7</t>
  </si>
  <si>
    <t>Connected non-residential properties – wastewater (000s)</t>
  </si>
  <si>
    <t>The number of connected non-residential properties receiving wastewater services from the utility during the reporting year (properties 000s).</t>
  </si>
  <si>
    <t>L8</t>
  </si>
  <si>
    <t>Connected residential properties – recycled water supply (000s)</t>
  </si>
  <si>
    <t>The number of connected residential properties receiving recycled water services from the utility during the reporting year (properties 000s).</t>
  </si>
  <si>
    <t>L9</t>
  </si>
  <si>
    <t>Connected non-residential properties – recycled water supply (000s)</t>
  </si>
  <si>
    <t>The number of connected non-residential properties receiving recycled water services from the utility during the reporting year (properties 000s).</t>
  </si>
  <si>
    <t>Aquacell Pty Ltd</t>
  </si>
  <si>
    <t>Catherine Hill Bay Water Utility Pty Ltd</t>
  </si>
  <si>
    <t>Sydney Desalination Plant Pty Ltd</t>
  </si>
  <si>
    <t>AquaNet Sydney Pty Ltd</t>
  </si>
  <si>
    <t>Solo Water Pty Ltd</t>
  </si>
  <si>
    <t>check = 0</t>
  </si>
  <si>
    <t xml:space="preserve">Number </t>
  </si>
  <si>
    <t>add more here</t>
  </si>
  <si>
    <t>Hunter Water</t>
  </si>
  <si>
    <t>Sydney Water</t>
  </si>
  <si>
    <t>WaterNSW</t>
  </si>
  <si>
    <t>Business category - primary list</t>
  </si>
  <si>
    <t>Selected</t>
  </si>
  <si>
    <t>Water utility</t>
  </si>
  <si>
    <t>Rank of indictors to be reported</t>
  </si>
  <si>
    <t>Indicators to report</t>
  </si>
  <si>
    <t>&lt;-----select name from drop-down box</t>
  </si>
  <si>
    <t>yes</t>
  </si>
  <si>
    <t>DO NOT DELETE OR CHANGE</t>
  </si>
  <si>
    <t>Rank of data to be reported</t>
  </si>
  <si>
    <t>List performance indicators and identify those against which each utility must report</t>
  </si>
  <si>
    <t>licence data and identify those against which each utility must report</t>
  </si>
  <si>
    <t>Licence data items to report</t>
  </si>
  <si>
    <t>Reporting Period</t>
  </si>
  <si>
    <t>Independent Pricing and Regulatory Tribunal of NSW</t>
  </si>
  <si>
    <t>Reporting template for water utility performance indicators and licence data</t>
  </si>
  <si>
    <t>Item #</t>
  </si>
  <si>
    <t>Report in relation to licence data</t>
  </si>
  <si>
    <t>Business names of WICA licencees</t>
  </si>
  <si>
    <t>Report  indicator? (select from dropdown box)</t>
  </si>
  <si>
    <t>Colour code</t>
  </si>
  <si>
    <t xml:space="preserve">Blue font means hard-coded inputs </t>
  </si>
  <si>
    <t>This colour shows that the item has been selected</t>
  </si>
  <si>
    <t>Please report in the blue cells</t>
  </si>
  <si>
    <t xml:space="preserve">IPART data </t>
  </si>
  <si>
    <t>Business names</t>
  </si>
  <si>
    <t>Report data? (select from dropdown box)</t>
  </si>
  <si>
    <t>Table 1 - Performance indicators</t>
  </si>
  <si>
    <t>Table 2 - Licence data</t>
  </si>
  <si>
    <t>List of tables</t>
  </si>
  <si>
    <t>row</t>
  </si>
  <si>
    <t>Total number of controlled wastewater overflows that occur in dry weather that are discharged to the environment, per km of sewer main</t>
  </si>
  <si>
    <t>Total number of uncontrolled wastewater overflows that occur in dry weather that are discharged to the environment, per km of sewer main</t>
  </si>
  <si>
    <t xml:space="preserve">Total number of controlled sewage overflows that occur in dry weather that are discharged to the environment, per km of sewer main in the financial year.  </t>
  </si>
  <si>
    <t xml:space="preserve">Total number of uncontrolled sewage overflows that occur in dry weather that are discharged to the environment, per km of sewer main in the financial year.  </t>
  </si>
  <si>
    <t>Total area of native vegetation that the water utility cleared in the financial year.</t>
  </si>
  <si>
    <t>The average duration for which a customer is without potable water, due to an unplanned supply interruption during the reporting year (minutes).</t>
  </si>
  <si>
    <t>minutes</t>
  </si>
  <si>
    <t>Units</t>
  </si>
  <si>
    <t>Total rows to report</t>
  </si>
  <si>
    <t>Total indicators to report</t>
  </si>
  <si>
    <t>Measure</t>
  </si>
  <si>
    <t>Type of waste</t>
  </si>
  <si>
    <t>dry tonnes</t>
  </si>
  <si>
    <t>ha</t>
  </si>
  <si>
    <t>number</t>
  </si>
  <si>
    <t>utility to enter</t>
  </si>
  <si>
    <t>Intermediate calculations</t>
  </si>
  <si>
    <t>ML</t>
  </si>
  <si>
    <t>'000</t>
  </si>
  <si>
    <t>waste</t>
  </si>
  <si>
    <t xml:space="preserve">Type of </t>
  </si>
  <si>
    <t>Items to report =</t>
  </si>
  <si>
    <t>Intermediate calculation</t>
  </si>
  <si>
    <t>Instructions</t>
  </si>
  <si>
    <t>Performance indicators (excluding environment indicators) and licence data reports are due on 1 September (all utilities).</t>
  </si>
  <si>
    <t>Environment performance indicators reports are due on 1 October (Sydney Water and WaterNSW only).</t>
  </si>
  <si>
    <t>For more information about your reporting obligations refer to your reporting manual.</t>
  </si>
  <si>
    <t>Water utilities are required to report on different performance indicators and licence data, instructions specific to each utility to complete this spreadsheet are below:</t>
  </si>
  <si>
    <t>1.       Go to the Utility name tab.</t>
  </si>
  <si>
    <t>2.       Select the ‘Water utility’ name or type from the drop down box.</t>
  </si>
  <si>
    <t>3.       Go to ‘Performance indicators’ tab, this will show only the performance indicators your water utility is required to report on.</t>
  </si>
  <si>
    <t>4.       Enter the information required for each performance indicator in the blue coloured cells (column G).</t>
  </si>
  <si>
    <t>5.       Go to ‘Licence data’ tab, this will show only the licence data your water utility is required to report on.</t>
  </si>
  <si>
    <t>4.       Enter the units on your energy bill for electricity, fuel and gas (indicator E1 or IPART E1) in the blue coloured cells (column D).</t>
  </si>
  <si>
    <t>5.       Enter the information required for each performance indicator in the blue coloured cells (column G).</t>
  </si>
  <si>
    <t>6.       Go to ‘Licence data’ tab, this will show only the licence data your water utility is required to report on.</t>
  </si>
  <si>
    <t>9.       Email completed spreadsheet to compliance@ipart.nsw.gov.au</t>
  </si>
  <si>
    <t>5.       Enter the type of waste (indicator IPART E3 and IPART E4) in the blue coloured cells (column F).</t>
  </si>
  <si>
    <t>6.       Enter the information required for each performance indicator in the blue coloured cells (column G).</t>
  </si>
  <si>
    <t>7.       Go to ‘Licence data’ tab, this will show only the licence data your water utility is required to report on.</t>
  </si>
  <si>
    <t>10.   Email completed spreadsheet to compliance@ipart.nsw.gov.au</t>
  </si>
  <si>
    <t>3.       Select ‘Business name’ from the drop down box.</t>
  </si>
  <si>
    <t>4.       Go to ‘Performance indicators’ tab, this will show only the performance indicators your water utility is required to report on.</t>
  </si>
  <si>
    <t>5.       Enter the information required for each licence data in the blue coloured cells.</t>
  </si>
  <si>
    <t>8.       Email completed spreadsheet to compliance@ipart.nsw.gov.au</t>
  </si>
  <si>
    <t>6.       Enter the information required for each licence data in the blue coloured cells (column D).</t>
  </si>
  <si>
    <t>7.       Enter the information required for each licence data in the blue coloured cells (column D).</t>
  </si>
  <si>
    <t>8.       Enter the information required for each licence data in the blue coloured cells (column D).</t>
  </si>
  <si>
    <t>4.       Go to ‘Licence data’ tab, this will show only the licence data your water utility is required to report on.</t>
  </si>
  <si>
    <t>Altogether Central Park Pty Ltd</t>
  </si>
  <si>
    <t>Altogether Cooranbong Pty Ltd</t>
  </si>
  <si>
    <t>Altogether Discovery Point Pty Ltd</t>
  </si>
  <si>
    <t>Altogether Operations Pty Ltd</t>
  </si>
  <si>
    <t>Altogether Huntlee Pty Ltd</t>
  </si>
  <si>
    <t>Altogether Pitt Town Pty Ltd</t>
  </si>
  <si>
    <t>Rosehill Network Pty Ltd</t>
  </si>
  <si>
    <t>Kooragang Water Pty Ltd</t>
  </si>
  <si>
    <t>Altogether Group Pty Ltd</t>
  </si>
  <si>
    <t>(Instructions for using WILMA)</t>
  </si>
  <si>
    <t>Kyeema Water Pty Ltd</t>
  </si>
  <si>
    <t>CPE Barangaroo Recycled Water Pty Ltd</t>
  </si>
  <si>
    <t>True Water DTR Pty Ltd</t>
  </si>
  <si>
    <t>2024-25</t>
  </si>
  <si>
    <t>Estimated total mass of biosolids produced by the water utility</t>
  </si>
  <si>
    <t>Estimated total mass of biosolids produced by the water utility in the financial year.</t>
  </si>
  <si>
    <t>Estimated total mass of solid waste generated by the water utility</t>
  </si>
  <si>
    <t>Estimated total mass of solid waste generated by the water utility in the financial year.</t>
  </si>
  <si>
    <t>E11</t>
  </si>
  <si>
    <t>Progress towards achieving net zero emissions</t>
  </si>
  <si>
    <r>
      <t>Net zero emissions target for scope 1, 2 and 3 greenhouse gas (GHG) emissions; and for each scope, projected pathway to net zero in years and actual annual GHG emissions. Emissions to be expressed as kilotonnes of CO</t>
    </r>
    <r>
      <rPr>
        <vertAlign val="subscript"/>
        <sz val="9"/>
        <color rgb="FF0000FF"/>
        <rFont val="Arial"/>
        <family val="2"/>
      </rPr>
      <t>2</t>
    </r>
    <r>
      <rPr>
        <sz val="9"/>
        <color indexed="12"/>
        <rFont val="Arial"/>
        <family val="2"/>
      </rPr>
      <t xml:space="preserve"> equivalent. Include details on the greenhouse gases that are covered in the target. </t>
    </r>
  </si>
  <si>
    <t>E1</t>
  </si>
  <si>
    <t>WNSW E1</t>
  </si>
  <si>
    <t>WNSW E2</t>
  </si>
  <si>
    <t>WNSW E3</t>
  </si>
  <si>
    <t>WNSW E4</t>
  </si>
  <si>
    <t>WNSW E5</t>
  </si>
  <si>
    <t>WNSW E6</t>
  </si>
  <si>
    <t xml:space="preserve">Percentage of planned environmental water that is met at the location and times required in accordance with the applicable water sharing plan, the environmental water manager or the Minister with respect to volume. </t>
  </si>
  <si>
    <t xml:space="preserve">Percentage of planned environmental water that is met at the location and times required in accordance with the applicable water sharing plan, the environmental water manager or the Minister with respect to flow rates. </t>
  </si>
  <si>
    <t xml:space="preserve">Percentage of planned environmental water that is met at the location and times required in accordance with the applicable water sharing plan, the environmental water manager or the Minister with respect to flow thresholds. </t>
  </si>
  <si>
    <t xml:space="preserve">Percentage of held environmental water that is met at the location and times required by the customer, with respect to volume. </t>
  </si>
  <si>
    <t>Percentage of held environmental water that is met at the location and times required by the customer, with respect to flow rates</t>
  </si>
  <si>
    <t xml:space="preserve">Percentage of held environmental water that is met at the location and times required by the customer, with respect to flow thresholds. </t>
  </si>
  <si>
    <t xml:space="preserve">% PEW met for volume </t>
  </si>
  <si>
    <t xml:space="preserve">% PEW met for flow rates </t>
  </si>
  <si>
    <t xml:space="preserve">% PEW met for flow thresholds </t>
  </si>
  <si>
    <t xml:space="preserve">% HEW met for volume </t>
  </si>
  <si>
    <t xml:space="preserve">% HEW met for flow rates </t>
  </si>
  <si>
    <t xml:space="preserve">% HEW met for flow thresholds </t>
  </si>
  <si>
    <t>Water Conservation</t>
  </si>
  <si>
    <t>Quantity of drinking water drawn by the water utility from all sources during the financial year, expressed in litres per person per day (observed)</t>
  </si>
  <si>
    <t xml:space="preserve">Quantity of drinking water drawn by the water utility from all sources during the financial year, expressed in litres per person per day (observed) in the financial year. </t>
  </si>
  <si>
    <t>Quantity of drinking water drawn by the water utility from all sources during the financial year, expressed in litres per person per day (weather corrected)</t>
  </si>
  <si>
    <t xml:space="preserve">Quantity of drinking water drawn by the water utility from all sources during the financial year, expressed in litres per person per day (weather corrected) in the financial year. </t>
  </si>
  <si>
    <t>Add more</t>
  </si>
  <si>
    <t>above --&gt;</t>
  </si>
  <si>
    <t>litres</t>
  </si>
  <si>
    <t>N/A</t>
  </si>
  <si>
    <t>WIC Act reporting manual</t>
  </si>
  <si>
    <t>Sydney Water reporting manual</t>
  </si>
  <si>
    <t>Hunter Water reporting manual</t>
  </si>
  <si>
    <t>WaterNSW reporting manual</t>
  </si>
  <si>
    <t>8.       Submit completed spreadsheet as a notification via WILMA (notification type: "Notification - annual report").</t>
  </si>
  <si>
    <t>-</t>
  </si>
  <si>
    <t>Total energy consumption by the water utility (electricity, fuel and gas) in units provided on energy bills</t>
  </si>
  <si>
    <t>Total energy consumption by the water utility (electricity, fuel and gas) in units provided on energy bills in the financial year.</t>
  </si>
  <si>
    <t>kilotonnes of C02 equivalent</t>
  </si>
  <si>
    <t>6.       WIC Act operator licensees are not required to report on any licence data.</t>
  </si>
  <si>
    <t>6.       WIC Act retailer licensees are not required to report on performance indicators.</t>
  </si>
  <si>
    <t>Operator licensee</t>
  </si>
  <si>
    <t>Retailer licensee</t>
  </si>
  <si>
    <t>WICA Retail licensee</t>
  </si>
  <si>
    <t>WICA Operator licensee</t>
  </si>
  <si>
    <t>WIC Act Operator licensee</t>
  </si>
  <si>
    <t>WIC Act Retailer licensee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</si>
</sst>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
  </numFmts>
  <fonts count="20" x14ac:knownFonts="1">
    <font>
      <sz val="9"/>
      <name val="Arial"/>
      <family val="2"/>
    </font>
    <font>
      <sz val="9"/>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0"/>
      <name val="Arial"/>
      <family val="2"/>
    </font>
    <font>
      <b/>
      <sz val="12"/>
      <name val="Arial"/>
      <family val="2"/>
    </font>
    <font>
      <b/>
      <sz val="9"/>
      <name val="Arial"/>
      <family val="2"/>
    </font>
    <font>
      <u/>
      <sz val="9"/>
      <color theme="10"/>
      <name val="Arial"/>
      <family val="2"/>
    </font>
    <font>
      <b/>
      <sz val="9"/>
      <color rgb="FFFF0000"/>
      <name val="Arial"/>
      <family val="2"/>
    </font>
    <font>
      <sz val="10"/>
      <color indexed="9"/>
      <name val="Arial"/>
      <family val="2"/>
    </font>
    <font>
      <sz val="8"/>
      <name val="Arial"/>
      <family val="2"/>
    </font>
    <font>
      <sz val="8"/>
      <color indexed="14"/>
      <name val="Arial"/>
      <family val="2"/>
    </font>
    <font>
      <b/>
      <sz val="9"/>
      <color indexed="12"/>
      <name val="Arial"/>
      <family val="2"/>
    </font>
    <font>
      <sz val="9"/>
      <color theme="0" tint="-0.34998626667073579"/>
      <name val="Arial"/>
      <family val="2"/>
    </font>
    <font>
      <b/>
      <sz val="10"/>
      <color indexed="12"/>
      <name val="Arial"/>
      <family val="2"/>
    </font>
    <font>
      <sz val="8"/>
      <color theme="0" tint="-0.499984740745262"/>
      <name val="Arial"/>
      <family val="2"/>
    </font>
    <font>
      <sz val="8"/>
      <color theme="0" tint="-0.34998626667073579"/>
      <name val="Arial"/>
      <family val="2"/>
    </font>
    <font>
      <vertAlign val="subscript"/>
      <sz val="9"/>
      <color rgb="FF0000FF"/>
      <name val="Arial"/>
      <family val="2"/>
    </font>
  </fonts>
  <fills count="11">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499984740745262"/>
        <bgColor indexed="64"/>
      </patternFill>
    </fill>
  </fills>
  <borders count="58">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bottom style="medium">
        <color theme="0" tint="-0.499984740745262"/>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theme="0" tint="-0.499984740745262"/>
      </left>
      <right style="hair">
        <color theme="0" tint="-0.499984740745262"/>
      </right>
      <top style="medium">
        <color theme="0" tint="-0.499984740745262"/>
      </top>
      <bottom/>
      <diagonal/>
    </border>
    <border>
      <left style="hair">
        <color theme="0" tint="-0.499984740745262"/>
      </left>
      <right style="hair">
        <color theme="0" tint="-0.499984740745262"/>
      </right>
      <top/>
      <bottom style="medium">
        <color theme="0" tint="-0.499984740745262"/>
      </bottom>
      <diagonal/>
    </border>
    <border>
      <left style="hair">
        <color theme="0" tint="-0.499984740745262"/>
      </left>
      <right style="hair">
        <color theme="0" tint="-0.499984740745262"/>
      </right>
      <top/>
      <bottom/>
      <diagonal/>
    </border>
    <border>
      <left style="hair">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hair">
        <color theme="0" tint="-0.499984740745262"/>
      </left>
      <right/>
      <top/>
      <bottom style="medium">
        <color theme="0" tint="-0.499984740745262"/>
      </bottom>
      <diagonal/>
    </border>
    <border>
      <left/>
      <right style="hair">
        <color theme="0" tint="-0.499984740745262"/>
      </right>
      <top/>
      <bottom style="medium">
        <color theme="0" tint="-0.499984740745262"/>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right/>
      <top style="medium">
        <color theme="0" tint="-0.34998626667073579"/>
      </top>
      <bottom style="medium">
        <color theme="0" tint="-0.34998626667073579"/>
      </bottom>
      <diagonal/>
    </border>
    <border>
      <left/>
      <right/>
      <top style="medium">
        <color theme="0" tint="-0.24994659260841701"/>
      </top>
      <bottom/>
      <diagonal/>
    </border>
    <border>
      <left/>
      <right/>
      <top/>
      <bottom style="medium">
        <color theme="0" tint="-0.24994659260841701"/>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13" fillId="0" borderId="0" applyNumberFormat="0" applyFill="0" applyBorder="0" applyAlignment="0">
      <alignment horizontal="left"/>
    </xf>
    <xf numFmtId="0" fontId="2"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3" fillId="0" borderId="0" applyNumberFormat="0" applyFill="0" applyBorder="0" applyAlignment="0" applyProtection="0">
      <protection locked="0"/>
    </xf>
    <xf numFmtId="41" fontId="4" fillId="5" borderId="0" applyNumberFormat="0" applyBorder="0" applyAlignment="0"/>
    <xf numFmtId="0" fontId="5" fillId="0" borderId="0" applyNumberFormat="0" applyFill="0" applyBorder="0" applyAlignment="0" applyProtection="0"/>
    <xf numFmtId="0" fontId="9"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10"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9" fontId="11" fillId="0" borderId="0" applyFont="0" applyBorder="0" applyAlignment="0" applyProtection="0"/>
    <xf numFmtId="9" fontId="11" fillId="0" borderId="0" applyFont="0" applyBorder="0" applyAlignment="0" applyProtection="0"/>
  </cellStyleXfs>
  <cellXfs count="170">
    <xf numFmtId="0" fontId="0" fillId="0" borderId="0" xfId="0"/>
    <xf numFmtId="0" fontId="0" fillId="6" borderId="0" xfId="0" applyFill="1"/>
    <xf numFmtId="0" fontId="0" fillId="6" borderId="8" xfId="0" applyFill="1" applyBorder="1"/>
    <xf numFmtId="0" fontId="7" fillId="6" borderId="0" xfId="0" applyFont="1" applyFill="1"/>
    <xf numFmtId="0" fontId="0" fillId="0" borderId="14" xfId="0" applyBorder="1"/>
    <xf numFmtId="0" fontId="0" fillId="0" borderId="0" xfId="0" applyAlignment="1">
      <alignment horizontal="left"/>
    </xf>
    <xf numFmtId="0" fontId="0" fillId="6" borderId="0" xfId="0" applyFill="1" applyAlignment="1">
      <alignment horizontal="left"/>
    </xf>
    <xf numFmtId="0" fontId="8" fillId="6" borderId="0" xfId="0" applyFont="1" applyFill="1"/>
    <xf numFmtId="0" fontId="0" fillId="6" borderId="0" xfId="0" applyFill="1" applyAlignment="1">
      <alignment horizontal="center"/>
    </xf>
    <xf numFmtId="0" fontId="0" fillId="8" borderId="0" xfId="0" applyFill="1"/>
    <xf numFmtId="166" fontId="0" fillId="3" borderId="0" xfId="16" applyFont="1" applyBorder="1" applyAlignment="1">
      <protection locked="0"/>
    </xf>
    <xf numFmtId="0" fontId="0" fillId="6" borderId="0" xfId="0" applyFill="1" applyAlignment="1">
      <alignment horizontal="right"/>
    </xf>
    <xf numFmtId="0" fontId="12" fillId="6" borderId="0" xfId="0" applyFont="1" applyFill="1"/>
    <xf numFmtId="0" fontId="3" fillId="6" borderId="0" xfId="8" applyNumberFormat="1" applyFill="1" applyProtection="1"/>
    <xf numFmtId="0" fontId="15" fillId="6" borderId="0" xfId="0" applyFont="1" applyFill="1"/>
    <xf numFmtId="0" fontId="13" fillId="6" borderId="0" xfId="4" applyNumberFormat="1" applyFill="1" applyAlignment="1"/>
    <xf numFmtId="0" fontId="8" fillId="8" borderId="0" xfId="0" applyFont="1" applyFill="1"/>
    <xf numFmtId="0" fontId="0" fillId="6" borderId="0" xfId="0" applyFill="1" applyAlignment="1">
      <alignment vertical="top"/>
    </xf>
    <xf numFmtId="0" fontId="0" fillId="6" borderId="0" xfId="0" applyFill="1" applyAlignment="1">
      <alignment vertical="top" wrapText="1"/>
    </xf>
    <xf numFmtId="0" fontId="15" fillId="6" borderId="0" xfId="0" applyFont="1" applyFill="1" applyAlignment="1">
      <alignment vertical="top"/>
    </xf>
    <xf numFmtId="0" fontId="8" fillId="6" borderId="19" xfId="0" applyFont="1" applyFill="1" applyBorder="1" applyAlignment="1">
      <alignment vertical="top" wrapText="1"/>
    </xf>
    <xf numFmtId="0" fontId="3" fillId="6" borderId="6" xfId="8" applyNumberFormat="1" applyFill="1" applyBorder="1" applyAlignment="1" applyProtection="1">
      <alignment horizontal="left"/>
    </xf>
    <xf numFmtId="0" fontId="3" fillId="6" borderId="7" xfId="8" applyNumberFormat="1" applyFill="1" applyBorder="1" applyAlignment="1" applyProtection="1">
      <alignment horizontal="left"/>
    </xf>
    <xf numFmtId="0" fontId="0" fillId="6" borderId="18" xfId="0" applyFill="1" applyBorder="1"/>
    <xf numFmtId="0" fontId="3" fillId="6" borderId="23" xfId="8" applyNumberFormat="1" applyFill="1" applyBorder="1" applyProtection="1"/>
    <xf numFmtId="0" fontId="3" fillId="6" borderId="23" xfId="8" applyNumberFormat="1" applyFill="1" applyBorder="1" applyAlignment="1" applyProtection="1">
      <alignment vertical="top" wrapText="1"/>
    </xf>
    <xf numFmtId="0" fontId="15" fillId="6" borderId="4" xfId="8" applyNumberFormat="1" applyFont="1" applyFill="1" applyBorder="1" applyAlignment="1" applyProtection="1">
      <alignment horizontal="center"/>
    </xf>
    <xf numFmtId="0" fontId="15" fillId="6" borderId="4" xfId="0" applyFont="1" applyFill="1" applyBorder="1"/>
    <xf numFmtId="0" fontId="15" fillId="6" borderId="22" xfId="0" applyFont="1" applyFill="1" applyBorder="1"/>
    <xf numFmtId="0" fontId="3" fillId="6" borderId="5" xfId="8" applyNumberFormat="1" applyFill="1" applyBorder="1" applyProtection="1"/>
    <xf numFmtId="0" fontId="3" fillId="6" borderId="5" xfId="8" applyNumberFormat="1" applyFill="1" applyBorder="1" applyAlignment="1" applyProtection="1">
      <alignment vertical="top" wrapText="1"/>
    </xf>
    <xf numFmtId="0" fontId="15" fillId="6" borderId="5" xfId="8" applyNumberFormat="1" applyFont="1" applyFill="1" applyBorder="1" applyAlignment="1" applyProtection="1">
      <alignment horizontal="center"/>
    </xf>
    <xf numFmtId="0" fontId="15" fillId="6" borderId="5" xfId="0" applyFont="1" applyFill="1" applyBorder="1"/>
    <xf numFmtId="0" fontId="15" fillId="6" borderId="25" xfId="0" applyFont="1" applyFill="1" applyBorder="1"/>
    <xf numFmtId="0" fontId="8" fillId="6" borderId="26" xfId="0" applyFont="1" applyFill="1" applyBorder="1"/>
    <xf numFmtId="0" fontId="8" fillId="6" borderId="9" xfId="0" applyFont="1" applyFill="1" applyBorder="1"/>
    <xf numFmtId="0" fontId="8" fillId="6" borderId="11" xfId="0" applyFont="1" applyFill="1" applyBorder="1"/>
    <xf numFmtId="0" fontId="8" fillId="6" borderId="27" xfId="0" applyFont="1" applyFill="1" applyBorder="1"/>
    <xf numFmtId="0" fontId="8" fillId="6" borderId="8" xfId="0" applyFont="1" applyFill="1" applyBorder="1"/>
    <xf numFmtId="0" fontId="8" fillId="6" borderId="15" xfId="0" applyFont="1" applyFill="1" applyBorder="1"/>
    <xf numFmtId="0" fontId="14" fillId="6" borderId="10" xfId="8" applyNumberFormat="1" applyFont="1" applyFill="1" applyBorder="1" applyAlignment="1" applyProtection="1">
      <alignment horizontal="right"/>
    </xf>
    <xf numFmtId="0" fontId="14" fillId="6" borderId="9" xfId="8" applyNumberFormat="1" applyFont="1" applyFill="1" applyBorder="1" applyAlignment="1" applyProtection="1">
      <alignment horizontal="right"/>
    </xf>
    <xf numFmtId="0" fontId="14" fillId="6" borderId="11" xfId="8" applyNumberFormat="1" applyFont="1" applyFill="1" applyBorder="1" applyAlignment="1" applyProtection="1">
      <alignment horizontal="right"/>
    </xf>
    <xf numFmtId="0" fontId="8" fillId="6" borderId="14" xfId="0" applyFont="1" applyFill="1" applyBorder="1" applyAlignment="1">
      <alignment horizontal="right"/>
    </xf>
    <xf numFmtId="0" fontId="8" fillId="6" borderId="8" xfId="0" applyFont="1" applyFill="1" applyBorder="1" applyAlignment="1">
      <alignment horizontal="right"/>
    </xf>
    <xf numFmtId="0" fontId="8" fillId="6" borderId="15" xfId="0" applyFont="1" applyFill="1" applyBorder="1" applyAlignment="1">
      <alignment horizontal="right"/>
    </xf>
    <xf numFmtId="0" fontId="0" fillId="6" borderId="10" xfId="0" applyFill="1" applyBorder="1" applyAlignment="1">
      <alignment horizontal="right"/>
    </xf>
    <xf numFmtId="0" fontId="0" fillId="6" borderId="9" xfId="0" applyFill="1" applyBorder="1" applyAlignment="1">
      <alignment horizontal="right"/>
    </xf>
    <xf numFmtId="0" fontId="0" fillId="6" borderId="11" xfId="0" applyFill="1" applyBorder="1" applyAlignment="1">
      <alignment horizontal="right"/>
    </xf>
    <xf numFmtId="0" fontId="0" fillId="6" borderId="14" xfId="0" applyFill="1" applyBorder="1" applyAlignment="1">
      <alignment horizontal="right"/>
    </xf>
    <xf numFmtId="0" fontId="0" fillId="6" borderId="8" xfId="0" applyFill="1" applyBorder="1" applyAlignment="1">
      <alignment horizontal="right"/>
    </xf>
    <xf numFmtId="0" fontId="0" fillId="6" borderId="15" xfId="0" applyFill="1" applyBorder="1" applyAlignment="1">
      <alignment horizontal="right"/>
    </xf>
    <xf numFmtId="0" fontId="0" fillId="6" borderId="28" xfId="0" applyFill="1" applyBorder="1"/>
    <xf numFmtId="0" fontId="0" fillId="6" borderId="29" xfId="0" applyFill="1" applyBorder="1"/>
    <xf numFmtId="0" fontId="3" fillId="6" borderId="31" xfId="8" applyNumberFormat="1" applyFill="1" applyBorder="1" applyAlignment="1" applyProtection="1">
      <alignment vertical="top" wrapText="1"/>
    </xf>
    <xf numFmtId="0" fontId="0" fillId="6" borderId="13" xfId="0" applyFill="1" applyBorder="1" applyAlignment="1">
      <alignment vertical="top"/>
    </xf>
    <xf numFmtId="0" fontId="0" fillId="6" borderId="8" xfId="0" applyFill="1" applyBorder="1" applyAlignment="1">
      <alignment vertical="top"/>
    </xf>
    <xf numFmtId="0" fontId="0" fillId="6" borderId="15" xfId="0" applyFill="1" applyBorder="1" applyAlignment="1">
      <alignment vertical="top"/>
    </xf>
    <xf numFmtId="0" fontId="13" fillId="6" borderId="0" xfId="4" applyNumberFormat="1" applyFill="1" applyBorder="1" applyAlignment="1"/>
    <xf numFmtId="0" fontId="15" fillId="6" borderId="32" xfId="8" applyNumberFormat="1" applyFont="1" applyFill="1" applyBorder="1" applyAlignment="1" applyProtection="1">
      <alignment horizontal="center"/>
    </xf>
    <xf numFmtId="0" fontId="15" fillId="6" borderId="30" xfId="8" applyNumberFormat="1" applyFont="1" applyFill="1" applyBorder="1" applyAlignment="1" applyProtection="1">
      <alignment horizontal="center"/>
    </xf>
    <xf numFmtId="0" fontId="15" fillId="6" borderId="33" xfId="8" applyNumberFormat="1" applyFont="1" applyFill="1" applyBorder="1" applyAlignment="1" applyProtection="1">
      <alignment horizontal="center"/>
    </xf>
    <xf numFmtId="0" fontId="15" fillId="6" borderId="31" xfId="8" applyNumberFormat="1" applyFont="1" applyFill="1" applyBorder="1" applyAlignment="1" applyProtection="1">
      <alignment horizontal="center"/>
    </xf>
    <xf numFmtId="0" fontId="0" fillId="6" borderId="12" xfId="0" applyFill="1" applyBorder="1"/>
    <xf numFmtId="0" fontId="0" fillId="6" borderId="13" xfId="0" applyFill="1" applyBorder="1"/>
    <xf numFmtId="0" fontId="0" fillId="6" borderId="15" xfId="0" applyFill="1" applyBorder="1"/>
    <xf numFmtId="0" fontId="15" fillId="6" borderId="32" xfId="0" applyFont="1" applyFill="1" applyBorder="1"/>
    <xf numFmtId="0" fontId="15" fillId="6" borderId="34" xfId="0" applyFont="1" applyFill="1" applyBorder="1"/>
    <xf numFmtId="0" fontId="15" fillId="6" borderId="33" xfId="0" applyFont="1" applyFill="1" applyBorder="1"/>
    <xf numFmtId="0" fontId="15" fillId="6" borderId="35" xfId="0" applyFont="1" applyFill="1" applyBorder="1"/>
    <xf numFmtId="0" fontId="0" fillId="6" borderId="36" xfId="0" applyFill="1" applyBorder="1"/>
    <xf numFmtId="0" fontId="13" fillId="6" borderId="14" xfId="4" applyNumberFormat="1" applyFill="1" applyBorder="1" applyAlignment="1"/>
    <xf numFmtId="0" fontId="13" fillId="6" borderId="8" xfId="4" applyNumberFormat="1" applyFill="1" applyBorder="1" applyAlignment="1"/>
    <xf numFmtId="0" fontId="13" fillId="6" borderId="37" xfId="4" applyNumberFormat="1" applyFill="1" applyBorder="1" applyAlignment="1"/>
    <xf numFmtId="0" fontId="13" fillId="6" borderId="38" xfId="4" applyNumberFormat="1" applyFill="1" applyBorder="1" applyAlignment="1"/>
    <xf numFmtId="0" fontId="15" fillId="6" borderId="39" xfId="0" applyFont="1" applyFill="1" applyBorder="1"/>
    <xf numFmtId="0" fontId="15" fillId="6" borderId="16" xfId="0" applyFont="1" applyFill="1" applyBorder="1"/>
    <xf numFmtId="0" fontId="8" fillId="6" borderId="10" xfId="0" applyFont="1" applyFill="1" applyBorder="1" applyAlignment="1">
      <alignment horizontal="right"/>
    </xf>
    <xf numFmtId="0" fontId="8" fillId="6" borderId="9" xfId="0" applyFont="1" applyFill="1" applyBorder="1" applyAlignment="1">
      <alignment horizontal="right"/>
    </xf>
    <xf numFmtId="0" fontId="8" fillId="6" borderId="11" xfId="0" applyFon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xf numFmtId="0" fontId="0" fillId="6" borderId="33" xfId="0" applyFill="1" applyBorder="1"/>
    <xf numFmtId="0" fontId="8" fillId="6" borderId="10" xfId="0" applyFont="1" applyFill="1" applyBorder="1"/>
    <xf numFmtId="0" fontId="14" fillId="6" borderId="32" xfId="8" applyNumberFormat="1" applyFont="1" applyFill="1" applyBorder="1" applyProtection="1"/>
    <xf numFmtId="0" fontId="14" fillId="6" borderId="40" xfId="8" applyNumberFormat="1" applyFont="1" applyFill="1" applyBorder="1" applyProtection="1"/>
    <xf numFmtId="0" fontId="3" fillId="6" borderId="41" xfId="8" applyNumberFormat="1" applyFill="1" applyBorder="1" applyAlignment="1" applyProtection="1">
      <alignment vertical="top" wrapText="1"/>
    </xf>
    <xf numFmtId="0" fontId="15" fillId="6" borderId="3" xfId="0" applyFont="1" applyFill="1" applyBorder="1"/>
    <xf numFmtId="0" fontId="15" fillId="6" borderId="40" xfId="8" applyNumberFormat="1" applyFont="1" applyFill="1" applyBorder="1" applyAlignment="1" applyProtection="1">
      <alignment horizontal="center"/>
    </xf>
    <xf numFmtId="0" fontId="15" fillId="6" borderId="23" xfId="8" applyNumberFormat="1" applyFont="1" applyFill="1" applyBorder="1" applyAlignment="1" applyProtection="1">
      <alignment horizontal="center"/>
    </xf>
    <xf numFmtId="0" fontId="15" fillId="6" borderId="41" xfId="8" applyNumberFormat="1" applyFont="1" applyFill="1" applyBorder="1" applyAlignment="1" applyProtection="1">
      <alignment horizontal="center"/>
    </xf>
    <xf numFmtId="0" fontId="15" fillId="6" borderId="40" xfId="0" applyFont="1" applyFill="1" applyBorder="1"/>
    <xf numFmtId="0" fontId="15" fillId="6" borderId="23" xfId="0" applyFont="1" applyFill="1" applyBorder="1"/>
    <xf numFmtId="0" fontId="15" fillId="6" borderId="24" xfId="0" applyFont="1" applyFill="1" applyBorder="1"/>
    <xf numFmtId="0" fontId="3" fillId="6" borderId="17" xfId="8" applyNumberFormat="1" applyFill="1" applyBorder="1" applyProtection="1"/>
    <xf numFmtId="0" fontId="3" fillId="6" borderId="17" xfId="8" applyNumberFormat="1" applyFill="1" applyBorder="1" applyAlignment="1" applyProtection="1">
      <alignment vertical="top" wrapText="1"/>
    </xf>
    <xf numFmtId="0" fontId="3" fillId="6" borderId="43" xfId="8" applyNumberFormat="1" applyFill="1" applyBorder="1" applyAlignment="1" applyProtection="1">
      <alignment vertical="top" wrapText="1"/>
    </xf>
    <xf numFmtId="0" fontId="15" fillId="6" borderId="2" xfId="0" applyFont="1" applyFill="1" applyBorder="1"/>
    <xf numFmtId="0" fontId="15" fillId="6" borderId="42" xfId="8" applyNumberFormat="1" applyFont="1" applyFill="1" applyBorder="1" applyAlignment="1" applyProtection="1">
      <alignment horizontal="center"/>
    </xf>
    <xf numFmtId="0" fontId="15" fillId="6" borderId="17" xfId="8" applyNumberFormat="1" applyFont="1" applyFill="1" applyBorder="1" applyAlignment="1" applyProtection="1">
      <alignment horizontal="center"/>
    </xf>
    <xf numFmtId="0" fontId="15" fillId="6" borderId="43" xfId="8" applyNumberFormat="1" applyFont="1" applyFill="1" applyBorder="1" applyAlignment="1" applyProtection="1">
      <alignment horizontal="center"/>
    </xf>
    <xf numFmtId="0" fontId="15" fillId="6" borderId="42" xfId="0" applyFont="1" applyFill="1" applyBorder="1"/>
    <xf numFmtId="0" fontId="15" fillId="6" borderId="17" xfId="0" applyFont="1" applyFill="1" applyBorder="1"/>
    <xf numFmtId="0" fontId="15" fillId="6" borderId="44" xfId="0" applyFont="1" applyFill="1" applyBorder="1"/>
    <xf numFmtId="0" fontId="16" fillId="6" borderId="0" xfId="8" applyNumberFormat="1" applyFont="1" applyFill="1" applyProtection="1"/>
    <xf numFmtId="0" fontId="6" fillId="6" borderId="0" xfId="0" applyFont="1" applyFill="1" applyAlignment="1">
      <alignment horizontal="left"/>
    </xf>
    <xf numFmtId="0" fontId="8" fillId="6" borderId="14" xfId="0" applyFont="1" applyFill="1" applyBorder="1"/>
    <xf numFmtId="0" fontId="3" fillId="6" borderId="0" xfId="8" applyNumberFormat="1" applyFill="1" applyBorder="1" applyProtection="1"/>
    <xf numFmtId="0" fontId="8" fillId="6" borderId="3" xfId="0" applyFont="1" applyFill="1" applyBorder="1"/>
    <xf numFmtId="0" fontId="0" fillId="6" borderId="3" xfId="0" applyFill="1" applyBorder="1"/>
    <xf numFmtId="0" fontId="3" fillId="6" borderId="2" xfId="8" applyNumberFormat="1" applyFill="1" applyBorder="1" applyProtection="1"/>
    <xf numFmtId="0" fontId="0" fillId="6" borderId="2" xfId="0" applyFill="1" applyBorder="1"/>
    <xf numFmtId="0" fontId="0" fillId="9" borderId="2" xfId="0" applyFill="1" applyBorder="1"/>
    <xf numFmtId="0" fontId="9" fillId="6" borderId="0" xfId="11" applyFill="1" applyBorder="1"/>
    <xf numFmtId="0" fontId="9" fillId="6" borderId="2" xfId="11" applyFill="1" applyBorder="1"/>
    <xf numFmtId="0" fontId="0" fillId="6" borderId="3" xfId="0" applyFill="1" applyBorder="1" applyAlignment="1">
      <alignment horizontal="center"/>
    </xf>
    <xf numFmtId="0" fontId="0" fillId="6" borderId="2" xfId="0" applyFill="1" applyBorder="1" applyAlignment="1">
      <alignment horizontal="center"/>
    </xf>
    <xf numFmtId="0" fontId="6" fillId="6" borderId="20" xfId="0" applyFont="1" applyFill="1" applyBorder="1"/>
    <xf numFmtId="0" fontId="0" fillId="6" borderId="21" xfId="0" applyFill="1" applyBorder="1"/>
    <xf numFmtId="0" fontId="0" fillId="6" borderId="21" xfId="0" applyFill="1" applyBorder="1" applyAlignment="1">
      <alignment horizontal="left"/>
    </xf>
    <xf numFmtId="166" fontId="6" fillId="3" borderId="20" xfId="16" applyFont="1" applyBorder="1" applyAlignment="1">
      <protection locked="0"/>
    </xf>
    <xf numFmtId="0" fontId="8" fillId="6" borderId="20" xfId="0" applyFont="1" applyFill="1" applyBorder="1" applyAlignment="1">
      <alignment vertical="top" wrapText="1"/>
    </xf>
    <xf numFmtId="0" fontId="8" fillId="6" borderId="21" xfId="0" applyFont="1" applyFill="1" applyBorder="1" applyAlignment="1">
      <alignment vertical="top" wrapText="1"/>
    </xf>
    <xf numFmtId="0" fontId="15" fillId="6" borderId="0" xfId="0" applyFont="1" applyFill="1" applyAlignment="1">
      <alignment horizontal="left"/>
    </xf>
    <xf numFmtId="0" fontId="18" fillId="6" borderId="0" xfId="0" applyFont="1" applyFill="1" applyAlignment="1">
      <alignment horizontal="center" vertical="top" wrapText="1"/>
    </xf>
    <xf numFmtId="0" fontId="18" fillId="6" borderId="0" xfId="0" applyFont="1" applyFill="1" applyAlignment="1" applyProtection="1">
      <alignment horizontal="center" vertical="top"/>
      <protection locked="0"/>
    </xf>
    <xf numFmtId="0" fontId="0" fillId="0" borderId="0" xfId="0" applyAlignment="1">
      <alignment horizontal="center"/>
    </xf>
    <xf numFmtId="0" fontId="8" fillId="6" borderId="20" xfId="0" applyFont="1" applyFill="1" applyBorder="1"/>
    <xf numFmtId="0" fontId="0" fillId="6" borderId="13" xfId="0" applyFill="1" applyBorder="1" applyAlignment="1">
      <alignment horizontal="left"/>
    </xf>
    <xf numFmtId="0" fontId="3" fillId="6" borderId="13" xfId="8" applyNumberFormat="1" applyFill="1" applyBorder="1" applyAlignment="1" applyProtection="1">
      <alignment horizontal="left"/>
    </xf>
    <xf numFmtId="0" fontId="15" fillId="6" borderId="13" xfId="0" applyFont="1" applyFill="1" applyBorder="1" applyAlignment="1">
      <alignment horizontal="left"/>
    </xf>
    <xf numFmtId="0" fontId="13" fillId="6" borderId="15" xfId="4" applyNumberFormat="1" applyFill="1" applyBorder="1" applyAlignment="1">
      <alignment horizontal="left"/>
    </xf>
    <xf numFmtId="0" fontId="8" fillId="6" borderId="0" xfId="0" applyFont="1" applyFill="1" applyAlignment="1">
      <alignment horizontal="left"/>
    </xf>
    <xf numFmtId="0" fontId="17" fillId="6" borderId="0" xfId="0" applyFont="1" applyFill="1"/>
    <xf numFmtId="0" fontId="8" fillId="6" borderId="19" xfId="0" applyFont="1" applyFill="1" applyBorder="1" applyAlignment="1">
      <alignment horizontal="left" vertical="top" wrapText="1"/>
    </xf>
    <xf numFmtId="0" fontId="0" fillId="6" borderId="0" xfId="0" applyFill="1" applyAlignment="1">
      <alignment horizontal="left" vertical="top" wrapText="1"/>
    </xf>
    <xf numFmtId="0" fontId="8" fillId="6" borderId="45" xfId="0" applyFont="1" applyFill="1" applyBorder="1" applyAlignment="1">
      <alignment vertical="top" wrapText="1"/>
    </xf>
    <xf numFmtId="0" fontId="8" fillId="6" borderId="46" xfId="0" applyFont="1" applyFill="1" applyBorder="1" applyAlignment="1">
      <alignment vertical="top" wrapText="1"/>
    </xf>
    <xf numFmtId="0" fontId="0" fillId="6" borderId="47" xfId="0" applyFill="1" applyBorder="1" applyAlignment="1">
      <alignment vertical="top" wrapText="1"/>
    </xf>
    <xf numFmtId="0" fontId="8" fillId="6" borderId="48" xfId="0" applyFont="1" applyFill="1" applyBorder="1" applyAlignment="1">
      <alignment vertical="top"/>
    </xf>
    <xf numFmtId="0" fontId="8" fillId="6" borderId="49" xfId="0" applyFont="1" applyFill="1" applyBorder="1" applyAlignment="1">
      <alignment vertical="top"/>
    </xf>
    <xf numFmtId="0" fontId="8" fillId="6" borderId="50" xfId="0" applyFont="1" applyFill="1" applyBorder="1" applyAlignment="1">
      <alignment vertical="top" wrapText="1"/>
    </xf>
    <xf numFmtId="0" fontId="8" fillId="6" borderId="51" xfId="0" applyFont="1" applyFill="1" applyBorder="1" applyAlignment="1">
      <alignment horizontal="center" vertical="top" wrapText="1"/>
    </xf>
    <xf numFmtId="0" fontId="0" fillId="6" borderId="52" xfId="0" applyFill="1" applyBorder="1" applyAlignment="1" applyProtection="1">
      <alignment horizontal="center" vertical="top"/>
      <protection locked="0"/>
    </xf>
    <xf numFmtId="0" fontId="0" fillId="6" borderId="53" xfId="0" applyFill="1" applyBorder="1" applyAlignment="1" applyProtection="1">
      <alignment horizontal="center" vertical="top"/>
      <protection locked="0"/>
    </xf>
    <xf numFmtId="0" fontId="0" fillId="6" borderId="52" xfId="0" applyFill="1" applyBorder="1"/>
    <xf numFmtId="0" fontId="0" fillId="6" borderId="53" xfId="0" applyFill="1" applyBorder="1" applyAlignment="1" applyProtection="1">
      <alignment vertical="top"/>
      <protection locked="0"/>
    </xf>
    <xf numFmtId="0" fontId="8" fillId="6" borderId="48" xfId="0" applyFont="1" applyFill="1" applyBorder="1" applyAlignment="1">
      <alignment horizontal="right" vertical="top"/>
    </xf>
    <xf numFmtId="0" fontId="8" fillId="6" borderId="49" xfId="0" applyFont="1" applyFill="1" applyBorder="1" applyAlignment="1">
      <alignment horizontal="left" vertical="top" wrapText="1"/>
    </xf>
    <xf numFmtId="0" fontId="8" fillId="6" borderId="50" xfId="0" applyFont="1" applyFill="1" applyBorder="1" applyAlignment="1">
      <alignment horizontal="left" vertical="top" wrapText="1"/>
    </xf>
    <xf numFmtId="166" fontId="1" fillId="3" borderId="52" xfId="16" applyBorder="1" applyAlignment="1">
      <alignment horizontal="left" vertical="top"/>
      <protection locked="0"/>
    </xf>
    <xf numFmtId="0" fontId="0" fillId="6" borderId="53" xfId="0" applyFill="1" applyBorder="1" applyAlignment="1">
      <alignment horizontal="center" vertical="top"/>
    </xf>
    <xf numFmtId="166" fontId="0" fillId="3" borderId="52" xfId="16" applyFont="1" applyBorder="1" applyAlignment="1">
      <alignment horizontal="left" vertical="top"/>
      <protection locked="0"/>
    </xf>
    <xf numFmtId="0" fontId="0" fillId="6" borderId="52" xfId="0" applyFill="1" applyBorder="1" applyAlignment="1" applyProtection="1">
      <alignment horizontal="left" vertical="top"/>
      <protection locked="0"/>
    </xf>
    <xf numFmtId="0" fontId="8" fillId="6" borderId="54" xfId="0" applyFont="1" applyFill="1" applyBorder="1" applyAlignment="1">
      <alignment vertical="top" wrapText="1"/>
    </xf>
    <xf numFmtId="0" fontId="0" fillId="6" borderId="47" xfId="0" applyFill="1" applyBorder="1" applyAlignment="1" applyProtection="1">
      <alignment horizontal="center" vertical="top"/>
      <protection locked="0"/>
    </xf>
    <xf numFmtId="0" fontId="17" fillId="6" borderId="55" xfId="0" applyFont="1" applyFill="1" applyBorder="1" applyAlignment="1">
      <alignment horizontal="center" vertical="top" wrapText="1"/>
    </xf>
    <xf numFmtId="0" fontId="18" fillId="6" borderId="56" xfId="0" applyFont="1" applyFill="1" applyBorder="1" applyAlignment="1">
      <alignment horizontal="center" vertical="top" wrapText="1"/>
    </xf>
    <xf numFmtId="0" fontId="18" fillId="6" borderId="57" xfId="0" applyFont="1" applyFill="1" applyBorder="1" applyAlignment="1">
      <alignment horizontal="center" vertical="top" wrapText="1"/>
    </xf>
    <xf numFmtId="0" fontId="18" fillId="6" borderId="0" xfId="0" applyFont="1" applyFill="1" applyAlignment="1">
      <alignment horizontal="left"/>
    </xf>
    <xf numFmtId="0" fontId="9" fillId="6" borderId="0" xfId="11" applyFill="1"/>
    <xf numFmtId="0" fontId="3" fillId="6" borderId="0" xfId="8" quotePrefix="1" applyNumberFormat="1" applyFill="1" applyProtection="1"/>
    <xf numFmtId="0" fontId="9" fillId="0" borderId="0" xfId="11" applyFill="1"/>
    <xf numFmtId="0" fontId="0" fillId="10" borderId="0" xfId="0" applyFill="1"/>
    <xf numFmtId="0" fontId="0" fillId="0" borderId="53" xfId="0" applyBorder="1" applyAlignment="1">
      <alignment horizontal="center" vertical="top"/>
    </xf>
    <xf numFmtId="0" fontId="3" fillId="0" borderId="5" xfId="8" applyNumberFormat="1" applyFill="1" applyBorder="1" applyAlignment="1" applyProtection="1">
      <alignment vertical="top" wrapText="1"/>
    </xf>
    <xf numFmtId="0" fontId="3" fillId="0" borderId="31" xfId="8" applyNumberFormat="1" applyFill="1" applyBorder="1" applyAlignment="1" applyProtection="1">
      <alignment vertical="top" wrapText="1"/>
    </xf>
    <xf numFmtId="0" fontId="3" fillId="0" borderId="0" xfId="8" applyNumberFormat="1" applyFill="1" applyProtection="1"/>
    <xf numFmtId="0" fontId="0" fillId="6" borderId="0" xfId="0" applyFill="1" applyAlignment="1">
      <alignment wrapText="1"/>
    </xf>
  </cellXfs>
  <cellStyles count="19">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Percent 2" xfId="17" xr:uid="{00000000-0005-0000-0000-000010000000}"/>
    <cellStyle name="Percent 2 2" xfId="18" xr:uid="{00000000-0005-0000-0000-000011000000}"/>
    <cellStyle name="QA" xfId="14" xr:uid="{00000000-0005-0000-0000-000012000000}"/>
  </cellStyles>
  <dxfs count="19">
    <dxf>
      <font>
        <color auto="1"/>
      </font>
      <fill>
        <patternFill>
          <bgColor theme="1" tint="0.749961851863155"/>
        </patternFill>
      </fill>
    </dxf>
    <dxf>
      <font>
        <color auto="1"/>
      </font>
      <fill>
        <patternFill>
          <bgColor theme="1" tint="0.749961851863155"/>
        </patternFill>
      </fill>
    </dxf>
    <dxf>
      <font>
        <color auto="1"/>
      </font>
      <fill>
        <patternFill>
          <bgColor theme="1" tint="0.749961851863155"/>
        </patternFill>
      </fill>
    </dxf>
    <dxf>
      <font>
        <b/>
        <i val="0"/>
        <color auto="1"/>
      </font>
      <fill>
        <patternFill>
          <bgColor theme="7" tint="0.39994506668294322"/>
        </patternFill>
      </fill>
    </dxf>
    <dxf>
      <font>
        <b/>
        <i val="0"/>
        <color auto="1"/>
      </font>
      <fill>
        <patternFill>
          <bgColor theme="7" tint="0.39994506668294322"/>
        </patternFill>
      </fill>
    </dxf>
    <dxf>
      <font>
        <b val="0"/>
        <i val="0"/>
        <color theme="0" tint="-0.34998626667073579"/>
      </font>
    </dxf>
    <dxf>
      <fill>
        <patternFill>
          <bgColor rgb="FFCAFCFE"/>
        </patternFill>
      </fill>
    </dxf>
    <dxf>
      <font>
        <color theme="0" tint="-0.34998626667073579"/>
      </font>
    </dxf>
    <dxf>
      <font>
        <color theme="0" tint="-0.34998626667073579"/>
      </font>
    </dxf>
    <dxf>
      <fill>
        <patternFill>
          <bgColor rgb="FFCAFCFE"/>
        </patternFill>
      </fill>
    </dxf>
    <dxf>
      <fill>
        <patternFill>
          <bgColor rgb="FFCAFCFE"/>
        </patternFill>
      </fill>
    </dxf>
    <dxf>
      <fill>
        <patternFill>
          <bgColor theme="0"/>
        </patternFill>
      </fill>
    </dxf>
    <dxf>
      <font>
        <b val="0"/>
        <i val="0"/>
        <color theme="0" tint="-0.499984740745262"/>
      </font>
      <fill>
        <patternFill>
          <bgColor theme="0"/>
        </patternFill>
      </fill>
    </dxf>
    <dxf>
      <font>
        <b val="0"/>
        <i val="0"/>
        <color theme="0" tint="-0.34998626667073579"/>
      </font>
    </dxf>
    <dxf>
      <font>
        <color theme="0" tint="-0.14996795556505021"/>
      </font>
    </dxf>
    <dxf>
      <fill>
        <patternFill patternType="solid">
          <bgColor theme="0"/>
        </patternFill>
      </fill>
    </dxf>
    <dxf>
      <font>
        <b val="0"/>
        <i val="0"/>
        <color theme="0" tint="-0.34998626667073579"/>
      </font>
    </dxf>
    <dxf>
      <font>
        <b val="0"/>
        <i val="0"/>
        <color theme="0" tint="-0.34998626667073579"/>
      </font>
    </dxf>
    <dxf>
      <fill>
        <patternFill>
          <bgColor theme="0"/>
        </patternFill>
      </fill>
    </dxf>
  </dxfs>
  <tableStyles count="0" defaultTableStyle="TableStyleMedium2" defaultPivotStyle="PivotStyleLight16"/>
  <colors>
    <mruColors>
      <color rgb="FFC4FAF5"/>
      <color rgb="FFFFFFCC"/>
      <color rgb="FFCAFCFE"/>
      <color rgb="FFCCF5F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nswgov-my.sharepoint.com/personal/maria_morahan_ipart_nsw_gov_au/Documents/Documents/Offline%20Records%20(2P)/WICA%20compliance%20monitoring%20-%20LICENSING%20-%20COMPLIANCE/Offline%20Records%20(CL)/WICA%20compliance%20monitoring%20-%20LICENSING%20-%20COMPLIANCE/Documents/Offline%20Records%20(CL)/WICA%20compliance%20monitoring%20-%20LICENSING%20-%20COMPLIANCE/Template%20-%20water%20utility%20performance%20indicators%20and%20licence%20data%202023.XLSX?E7A89DF1" TargetMode="External"/><Relationship Id="rId1" Type="http://schemas.openxmlformats.org/officeDocument/2006/relationships/externalLinkPath" Target="file:///\\E7A89DF1\Template%20-%20water%20utility%20performance%20indicators%20and%20licence%20dat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s"/>
      <sheetName val="QA Scope &amp; Report"/>
      <sheetName val="QA log"/>
      <sheetName val="Journal"/>
      <sheetName val="Cover"/>
      <sheetName val="Instructions"/>
      <sheetName val="Utility name"/>
      <sheetName val="Performance indicators"/>
      <sheetName val="Licence Data"/>
      <sheetName val="Lists"/>
      <sheetName val="Lists "/>
      <sheetName val="Data"/>
    </sheetNames>
    <sheetDataSet>
      <sheetData sheetId="0"/>
      <sheetData sheetId="1"/>
      <sheetData sheetId="2"/>
      <sheetData sheetId="3"/>
      <sheetData sheetId="4"/>
      <sheetData sheetId="5"/>
      <sheetData sheetId="6">
        <row r="2">
          <cell r="C2" t="str">
            <v>Independent Pricing and Regulatory Tribunal of NSW</v>
          </cell>
        </row>
        <row r="4">
          <cell r="C4" t="str">
            <v>Reporting template for water utility performance indicators and licence data</v>
          </cell>
        </row>
        <row r="6">
          <cell r="C6" t="str">
            <v>Reporting Period</v>
          </cell>
        </row>
      </sheetData>
      <sheetData sheetId="7"/>
      <sheetData sheetId="8"/>
      <sheetData sheetId="9"/>
      <sheetData sheetId="10"/>
      <sheetData sheetId="11"/>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Compliance/WILMA-%E2%80%93-Water-Industry-Licensing-Management-Application" TargetMode="External"/><Relationship Id="rId7" Type="http://schemas.openxmlformats.org/officeDocument/2006/relationships/printerSettings" Target="../printerSettings/printerSettings1.bin"/><Relationship Id="rId2" Type="http://schemas.openxmlformats.org/officeDocument/2006/relationships/hyperlink" Target="https://www.ipart.nsw.gov.au/Home/Industries/Water/Compliance/WILMA-%E2%80%93-Water-Industry-Licensing-Management-Application" TargetMode="External"/><Relationship Id="rId1" Type="http://schemas.openxmlformats.org/officeDocument/2006/relationships/hyperlink" Target="https://www.ipart.nsw.gov.au/documents/reporting-manual/reporting-manual-licensed-operators-and-retailers-under-wic-act-2006-march-2025" TargetMode="External"/><Relationship Id="rId6" Type="http://schemas.openxmlformats.org/officeDocument/2006/relationships/hyperlink" Target="https://www.ipart.nsw.gov.au/sites/default/files/cm9_documents/Reporting-Manual-Sydney-Water-2024-2028-September-2024.PDF" TargetMode="External"/><Relationship Id="rId5" Type="http://schemas.openxmlformats.org/officeDocument/2006/relationships/hyperlink" Target="https://www.ipart.nsw.gov.au/sites/default/files/cm9_documents/Reporting-Manual-Water-NSW-2024-2028-July-2024.PDF" TargetMode="External"/><Relationship Id="rId4" Type="http://schemas.openxmlformats.org/officeDocument/2006/relationships/hyperlink" Target="https://www.ipart.nsw.gov.au/sites/default/files/cm9_documents/Reporting-Manual--Hunter-Water-2022-202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74"/>
  <sheetViews>
    <sheetView showGridLines="0" topLeftCell="A2" zoomScaleNormal="100" workbookViewId="0">
      <selection activeCell="C8" sqref="C8"/>
    </sheetView>
  </sheetViews>
  <sheetFormatPr defaultColWidth="0" defaultRowHeight="12" zeroHeight="1" x14ac:dyDescent="0.2"/>
  <cols>
    <col min="1" max="1" width="2.5703125" style="1" customWidth="1"/>
    <col min="2" max="2" width="19.140625" style="1" customWidth="1"/>
    <col min="3" max="3" width="80.140625" style="1" customWidth="1"/>
    <col min="4" max="4" width="24.85546875" style="1" customWidth="1"/>
    <col min="5" max="5" width="8.85546875" style="1" customWidth="1"/>
    <col min="6" max="7" width="0" style="1" hidden="1" customWidth="1"/>
    <col min="8" max="16384" width="8.85546875" style="1" hidden="1"/>
  </cols>
  <sheetData>
    <row r="2" spans="2:4" x14ac:dyDescent="0.2">
      <c r="B2" s="12" t="str">
        <f>'[1]Utility name'!C2</f>
        <v>Independent Pricing and Regulatory Tribunal of NSW</v>
      </c>
    </row>
    <row r="3" spans="2:4" x14ac:dyDescent="0.2"/>
    <row r="4" spans="2:4" ht="15.75" x14ac:dyDescent="0.25">
      <c r="B4" s="3" t="str">
        <f>'[1]Utility name'!C4</f>
        <v>Reporting template for water utility performance indicators and licence data</v>
      </c>
    </row>
    <row r="5" spans="2:4" x14ac:dyDescent="0.2"/>
    <row r="6" spans="2:4" ht="12.75" x14ac:dyDescent="0.2">
      <c r="B6" s="106" t="str">
        <f>'[1]Utility name'!C6</f>
        <v>Reporting Period</v>
      </c>
      <c r="C6" s="1" t="s">
        <v>200</v>
      </c>
    </row>
    <row r="7" spans="2:4" x14ac:dyDescent="0.2"/>
    <row r="8" spans="2:4" x14ac:dyDescent="0.2"/>
    <row r="9" spans="2:4" ht="15.75" x14ac:dyDescent="0.25">
      <c r="B9" s="3" t="s">
        <v>161</v>
      </c>
    </row>
    <row r="10" spans="2:4" x14ac:dyDescent="0.2"/>
    <row r="11" spans="2:4" x14ac:dyDescent="0.2">
      <c r="B11" s="1" t="s">
        <v>162</v>
      </c>
    </row>
    <row r="12" spans="2:4" x14ac:dyDescent="0.2">
      <c r="B12" s="1" t="s">
        <v>163</v>
      </c>
    </row>
    <row r="13" spans="2:4" x14ac:dyDescent="0.2">
      <c r="D13"/>
    </row>
    <row r="14" spans="2:4" x14ac:dyDescent="0.2">
      <c r="B14" s="1" t="s">
        <v>164</v>
      </c>
      <c r="D14" s="161" t="s">
        <v>236</v>
      </c>
    </row>
    <row r="15" spans="2:4" x14ac:dyDescent="0.2">
      <c r="D15" s="163" t="s">
        <v>238</v>
      </c>
    </row>
    <row r="16" spans="2:4" x14ac:dyDescent="0.2">
      <c r="D16" s="163" t="s">
        <v>237</v>
      </c>
    </row>
    <row r="17" spans="2:4" x14ac:dyDescent="0.2">
      <c r="D17" s="163" t="s">
        <v>239</v>
      </c>
    </row>
    <row r="18" spans="2:4" x14ac:dyDescent="0.2"/>
    <row r="19" spans="2:4" ht="24" customHeight="1" x14ac:dyDescent="0.2">
      <c r="B19" s="169" t="s">
        <v>165</v>
      </c>
      <c r="C19" s="169"/>
      <c r="D19" s="169"/>
    </row>
    <row r="20" spans="2:4" x14ac:dyDescent="0.2"/>
    <row r="21" spans="2:4" ht="12.6" customHeight="1" x14ac:dyDescent="0.2">
      <c r="B21" s="7" t="s">
        <v>105</v>
      </c>
    </row>
    <row r="22" spans="2:4" ht="12.6" customHeight="1" x14ac:dyDescent="0.2">
      <c r="B22" s="1" t="s">
        <v>166</v>
      </c>
    </row>
    <row r="23" spans="2:4" ht="12.6" customHeight="1" x14ac:dyDescent="0.2">
      <c r="B23" s="1" t="s">
        <v>167</v>
      </c>
    </row>
    <row r="24" spans="2:4" ht="12.6" customHeight="1" x14ac:dyDescent="0.2">
      <c r="B24" s="1" t="s">
        <v>168</v>
      </c>
    </row>
    <row r="25" spans="2:4" ht="12.6" customHeight="1" x14ac:dyDescent="0.2">
      <c r="B25" s="1" t="s">
        <v>169</v>
      </c>
    </row>
    <row r="26" spans="2:4" ht="12.6" customHeight="1" x14ac:dyDescent="0.2">
      <c r="B26" s="1" t="s">
        <v>170</v>
      </c>
    </row>
    <row r="27" spans="2:4" ht="12.6" customHeight="1" x14ac:dyDescent="0.2">
      <c r="B27" s="1" t="s">
        <v>183</v>
      </c>
    </row>
    <row r="28" spans="2:4" ht="12.6" customHeight="1" x14ac:dyDescent="0.2">
      <c r="B28" s="1" t="str">
        <f>"7.       Save the spreadsheet as Hunter Water – Water utility performance indicators and licence data – "&amp;$C$6&amp;".xlsx"</f>
        <v>7.       Save the spreadsheet as Hunter Water – Water utility performance indicators and licence data – 2024-25.xlsx</v>
      </c>
      <c r="D28"/>
    </row>
    <row r="29" spans="2:4" ht="12.6" customHeight="1" x14ac:dyDescent="0.2">
      <c r="B29" s="1" t="s">
        <v>182</v>
      </c>
    </row>
    <row r="30" spans="2:4" ht="12.6" customHeight="1" x14ac:dyDescent="0.2">
      <c r="D30"/>
    </row>
    <row r="31" spans="2:4" ht="12.6" customHeight="1" x14ac:dyDescent="0.2">
      <c r="B31" s="7" t="s">
        <v>106</v>
      </c>
    </row>
    <row r="32" spans="2:4" ht="12.6" customHeight="1" x14ac:dyDescent="0.2">
      <c r="B32" s="1" t="s">
        <v>166</v>
      </c>
    </row>
    <row r="33" spans="2:4" ht="12.6" customHeight="1" x14ac:dyDescent="0.2">
      <c r="B33" s="1" t="s">
        <v>167</v>
      </c>
    </row>
    <row r="34" spans="2:4" ht="12.6" customHeight="1" x14ac:dyDescent="0.2">
      <c r="B34" s="1" t="s">
        <v>168</v>
      </c>
    </row>
    <row r="35" spans="2:4" ht="12.6" customHeight="1" x14ac:dyDescent="0.2">
      <c r="B35" s="1" t="s">
        <v>171</v>
      </c>
    </row>
    <row r="36" spans="2:4" ht="12.6" customHeight="1" x14ac:dyDescent="0.2">
      <c r="B36" s="1" t="s">
        <v>172</v>
      </c>
    </row>
    <row r="37" spans="2:4" ht="12.6" customHeight="1" x14ac:dyDescent="0.2">
      <c r="B37" s="1" t="s">
        <v>173</v>
      </c>
    </row>
    <row r="38" spans="2:4" ht="12.6" customHeight="1" x14ac:dyDescent="0.2">
      <c r="B38" s="1" t="s">
        <v>184</v>
      </c>
      <c r="D38"/>
    </row>
    <row r="39" spans="2:4" ht="12.6" customHeight="1" x14ac:dyDescent="0.2">
      <c r="B39" s="1" t="str">
        <f>"8.       Save the spreadsheet as Sydney Water – Water utility performance indicators and licence data – "&amp;$C$6&amp;".xlsx"</f>
        <v>8.       Save the spreadsheet as Sydney Water – Water utility performance indicators and licence data – 2024-25.xlsx</v>
      </c>
    </row>
    <row r="40" spans="2:4" ht="12.6" customHeight="1" x14ac:dyDescent="0.2">
      <c r="B40" s="1" t="s">
        <v>174</v>
      </c>
    </row>
    <row r="41" spans="2:4" ht="12.6" customHeight="1" x14ac:dyDescent="0.2"/>
    <row r="42" spans="2:4" ht="12.6" customHeight="1" x14ac:dyDescent="0.2">
      <c r="B42" s="7" t="s">
        <v>107</v>
      </c>
    </row>
    <row r="43" spans="2:4" ht="12.6" customHeight="1" x14ac:dyDescent="0.2">
      <c r="B43" s="1" t="s">
        <v>166</v>
      </c>
    </row>
    <row r="44" spans="2:4" ht="12.6" customHeight="1" x14ac:dyDescent="0.2">
      <c r="B44" s="1" t="s">
        <v>167</v>
      </c>
    </row>
    <row r="45" spans="2:4" ht="12.6" customHeight="1" x14ac:dyDescent="0.2">
      <c r="B45" s="1" t="s">
        <v>168</v>
      </c>
    </row>
    <row r="46" spans="2:4" ht="12.6" customHeight="1" x14ac:dyDescent="0.2">
      <c r="B46" s="1" t="s">
        <v>171</v>
      </c>
    </row>
    <row r="47" spans="2:4" ht="12.6" customHeight="1" x14ac:dyDescent="0.2">
      <c r="B47" s="1" t="s">
        <v>175</v>
      </c>
    </row>
    <row r="48" spans="2:4" ht="12.6" customHeight="1" x14ac:dyDescent="0.2">
      <c r="B48" s="1" t="s">
        <v>176</v>
      </c>
    </row>
    <row r="49" spans="2:4" ht="12.6" customHeight="1" x14ac:dyDescent="0.2">
      <c r="B49" s="1" t="s">
        <v>177</v>
      </c>
    </row>
    <row r="50" spans="2:4" ht="12.6" customHeight="1" x14ac:dyDescent="0.2">
      <c r="B50" s="1" t="s">
        <v>185</v>
      </c>
    </row>
    <row r="51" spans="2:4" ht="12.6" customHeight="1" x14ac:dyDescent="0.2">
      <c r="B51" s="1" t="str">
        <f>"9.       Save the spreadsheet as WaterNSW – Water utility performance indicators and licence data – "&amp;$C$6&amp;".xlsx"</f>
        <v>9.       Save the spreadsheet as WaterNSW – Water utility performance indicators and licence data – 2024-25.xlsx</v>
      </c>
    </row>
    <row r="52" spans="2:4" ht="12.6" customHeight="1" x14ac:dyDescent="0.2">
      <c r="B52" s="1" t="s">
        <v>178</v>
      </c>
    </row>
    <row r="53" spans="2:4" ht="12.6" customHeight="1" x14ac:dyDescent="0.2"/>
    <row r="54" spans="2:4" ht="12.6" customHeight="1" x14ac:dyDescent="0.2">
      <c r="B54" s="7" t="s">
        <v>251</v>
      </c>
    </row>
    <row r="55" spans="2:4" ht="12.6" customHeight="1" x14ac:dyDescent="0.2">
      <c r="B55" s="1" t="s">
        <v>166</v>
      </c>
    </row>
    <row r="56" spans="2:4" ht="12.6" customHeight="1" x14ac:dyDescent="0.2">
      <c r="B56" s="1" t="s">
        <v>167</v>
      </c>
    </row>
    <row r="57" spans="2:4" ht="12.6" customHeight="1" x14ac:dyDescent="0.2">
      <c r="B57" s="1" t="s">
        <v>179</v>
      </c>
    </row>
    <row r="58" spans="2:4" ht="12.6" customHeight="1" x14ac:dyDescent="0.2">
      <c r="B58" s="1" t="s">
        <v>180</v>
      </c>
    </row>
    <row r="59" spans="2:4" ht="12.6" customHeight="1" x14ac:dyDescent="0.2">
      <c r="B59" s="1" t="s">
        <v>172</v>
      </c>
    </row>
    <row r="60" spans="2:4" ht="12.6" customHeight="1" x14ac:dyDescent="0.2">
      <c r="B60" s="1" t="s">
        <v>245</v>
      </c>
    </row>
    <row r="61" spans="2:4" ht="12.6" customHeight="1" x14ac:dyDescent="0.2">
      <c r="B61" s="1" t="str">
        <f>"7.       Save the spreadsheet and include your water utility name and "&amp;$C$6&amp;" in the title"</f>
        <v>7.       Save the spreadsheet and include your water utility name and 2024-25 in the title</v>
      </c>
    </row>
    <row r="62" spans="2:4" ht="12.6" customHeight="1" x14ac:dyDescent="0.2">
      <c r="B62" t="s">
        <v>240</v>
      </c>
      <c r="D62" s="161" t="s">
        <v>196</v>
      </c>
    </row>
    <row r="63" spans="2:4" ht="12.6" customHeight="1" x14ac:dyDescent="0.2"/>
    <row r="64" spans="2:4" ht="12.6" customHeight="1" x14ac:dyDescent="0.2">
      <c r="B64" s="7" t="s">
        <v>252</v>
      </c>
    </row>
    <row r="65" spans="2:4" ht="12.6" customHeight="1" x14ac:dyDescent="0.2">
      <c r="B65" s="1" t="s">
        <v>166</v>
      </c>
    </row>
    <row r="66" spans="2:4" ht="12.6" customHeight="1" x14ac:dyDescent="0.2">
      <c r="B66" s="1" t="s">
        <v>167</v>
      </c>
    </row>
    <row r="67" spans="2:4" ht="12.6" customHeight="1" x14ac:dyDescent="0.2">
      <c r="B67" s="1" t="s">
        <v>179</v>
      </c>
    </row>
    <row r="68" spans="2:4" ht="12.6" customHeight="1" x14ac:dyDescent="0.2">
      <c r="B68" s="1" t="s">
        <v>186</v>
      </c>
    </row>
    <row r="69" spans="2:4" ht="12.6" customHeight="1" x14ac:dyDescent="0.2">
      <c r="B69" s="1" t="s">
        <v>181</v>
      </c>
    </row>
    <row r="70" spans="2:4" ht="12.6" customHeight="1" x14ac:dyDescent="0.2">
      <c r="B70" s="1" t="s">
        <v>246</v>
      </c>
    </row>
    <row r="71" spans="2:4" ht="12.6" customHeight="1" x14ac:dyDescent="0.2">
      <c r="B71" s="1" t="str">
        <f>"7.       Save the spreadsheet and include your water utility name and "&amp;$C$6&amp;" in the title"</f>
        <v>7.       Save the spreadsheet and include your water utility name and 2024-25 in the title</v>
      </c>
    </row>
    <row r="72" spans="2:4" ht="12.6" customHeight="1" x14ac:dyDescent="0.2">
      <c r="B72" t="s">
        <v>240</v>
      </c>
      <c r="D72" s="161" t="s">
        <v>196</v>
      </c>
    </row>
    <row r="73" spans="2:4" x14ac:dyDescent="0.2"/>
    <row r="74" spans="2:4" x14ac:dyDescent="0.2"/>
  </sheetData>
  <mergeCells count="1">
    <mergeCell ref="B19:D19"/>
  </mergeCells>
  <hyperlinks>
    <hyperlink ref="D14" r:id="rId1" xr:uid="{B4291041-957E-45C9-AF6C-0ABFA178F41E}"/>
    <hyperlink ref="D62" r:id="rId2" xr:uid="{E842EA97-4238-4DA2-A5F7-D3F7D4142FF3}"/>
    <hyperlink ref="D72" r:id="rId3" xr:uid="{A0905373-6A95-4606-B7F8-A322A39C2CBE}"/>
    <hyperlink ref="D15" r:id="rId4" xr:uid="{5EA823DC-C5B0-43FC-8050-01ADF4FC409A}"/>
    <hyperlink ref="D17" r:id="rId5" xr:uid="{F385F357-FFEB-443B-984B-2F1EFA66BB24}"/>
    <hyperlink ref="D16" r:id="rId6" xr:uid="{5318EBFA-A4D5-4C4F-A69D-05DB30CF2740}"/>
  </hyperlinks>
  <pageMargins left="0.7" right="0.7" top="0.75" bottom="0.75" header="0.3" footer="0.3"/>
  <pageSetup paperSize="9" orientation="landscape" r:id="rId7"/>
  <rowBreaks count="1" manualBreakCount="1">
    <brk id="4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
  <sheetViews>
    <sheetView showGridLines="0" tabSelected="1" workbookViewId="0">
      <selection activeCell="D15" sqref="D15"/>
    </sheetView>
  </sheetViews>
  <sheetFormatPr defaultColWidth="8.85546875" defaultRowHeight="12" x14ac:dyDescent="0.2"/>
  <cols>
    <col min="1" max="1" width="1.140625" style="164" customWidth="1"/>
    <col min="2" max="2" width="1.5703125" style="164" customWidth="1"/>
    <col min="3" max="3" width="25.42578125" style="164" customWidth="1"/>
    <col min="4" max="4" width="42" style="164" customWidth="1"/>
    <col min="5" max="16384" width="8.85546875" style="164"/>
  </cols>
  <sheetData>
    <row r="1" spans="1:8" x14ac:dyDescent="0.2">
      <c r="A1" s="1"/>
      <c r="B1" s="1"/>
      <c r="C1" s="1"/>
      <c r="D1" s="1"/>
      <c r="E1" s="1"/>
      <c r="F1" s="1"/>
      <c r="G1" s="1"/>
      <c r="H1" s="1"/>
    </row>
    <row r="2" spans="1:8" x14ac:dyDescent="0.2">
      <c r="A2" s="1"/>
      <c r="B2" s="1"/>
      <c r="C2" s="12" t="s">
        <v>121</v>
      </c>
      <c r="D2" s="1"/>
      <c r="E2" s="1"/>
      <c r="F2" s="1"/>
      <c r="G2" s="1"/>
      <c r="H2" s="1"/>
    </row>
    <row r="3" spans="1:8" x14ac:dyDescent="0.2">
      <c r="A3" s="1"/>
      <c r="B3" s="1"/>
      <c r="C3" s="1"/>
      <c r="D3" s="1"/>
      <c r="E3" s="1"/>
      <c r="F3" s="1"/>
      <c r="G3" s="1"/>
      <c r="H3" s="1"/>
    </row>
    <row r="4" spans="1:8" ht="15.75" x14ac:dyDescent="0.25">
      <c r="A4" s="1"/>
      <c r="B4" s="1"/>
      <c r="C4" s="3" t="s">
        <v>122</v>
      </c>
      <c r="D4" s="1"/>
      <c r="E4" s="1"/>
      <c r="F4" s="1"/>
      <c r="G4" s="1"/>
      <c r="H4" s="1"/>
    </row>
    <row r="5" spans="1:8" x14ac:dyDescent="0.2">
      <c r="A5" s="1"/>
      <c r="B5" s="1"/>
      <c r="C5" s="1"/>
      <c r="D5" s="1"/>
      <c r="E5" s="1"/>
      <c r="F5" s="1"/>
      <c r="G5" s="1"/>
      <c r="H5" s="1"/>
    </row>
    <row r="6" spans="1:8" ht="12.75" x14ac:dyDescent="0.2">
      <c r="A6" s="1"/>
      <c r="B6" s="1"/>
      <c r="C6" s="106" t="s">
        <v>120</v>
      </c>
      <c r="D6" s="105" t="s">
        <v>200</v>
      </c>
      <c r="E6" s="1"/>
      <c r="F6" s="1"/>
      <c r="G6" s="1"/>
      <c r="H6" s="1"/>
    </row>
    <row r="7" spans="1:8" x14ac:dyDescent="0.2">
      <c r="A7" s="1"/>
      <c r="B7" s="1"/>
      <c r="C7" s="1"/>
      <c r="D7" s="1"/>
      <c r="E7" s="1"/>
      <c r="F7" s="1"/>
      <c r="G7" s="1"/>
      <c r="H7" s="1"/>
    </row>
    <row r="8" spans="1:8" ht="12.75" thickBot="1" x14ac:dyDescent="0.25">
      <c r="A8" s="1"/>
      <c r="B8" s="1"/>
      <c r="C8" s="1"/>
      <c r="D8" s="1"/>
      <c r="E8" s="1"/>
      <c r="F8" s="1"/>
      <c r="G8" s="1"/>
      <c r="H8" s="1"/>
    </row>
    <row r="9" spans="1:8" ht="12.75" x14ac:dyDescent="0.2">
      <c r="A9" s="1"/>
      <c r="B9" s="1"/>
      <c r="C9" s="118" t="s">
        <v>110</v>
      </c>
      <c r="D9" s="121"/>
      <c r="E9" s="1" t="s">
        <v>113</v>
      </c>
      <c r="F9" s="1"/>
      <c r="G9" s="1"/>
      <c r="H9" s="1"/>
    </row>
    <row r="10" spans="1:8" x14ac:dyDescent="0.2">
      <c r="A10" s="1"/>
      <c r="B10" s="1"/>
      <c r="C10" s="7" t="e">
        <f>IF('Lists '!$D$11&gt;='Lists '!B14,"Business name","n/a")</f>
        <v>#N/A</v>
      </c>
      <c r="D10" s="10" t="s">
        <v>241</v>
      </c>
      <c r="E10" s="1" t="e">
        <f>IF(C10="n/a",".","&lt;-----select name from drop-down box")</f>
        <v>#N/A</v>
      </c>
      <c r="F10" s="1"/>
      <c r="G10" s="1"/>
      <c r="H10" s="1"/>
    </row>
    <row r="11" spans="1:8" x14ac:dyDescent="0.2">
      <c r="A11" s="1"/>
      <c r="B11" s="1"/>
      <c r="C11" s="1" t="s">
        <v>112</v>
      </c>
      <c r="D11" s="6" t="e">
        <f>'Performance indicators'!C9</f>
        <v>#N/A</v>
      </c>
      <c r="E11" s="1"/>
      <c r="F11" s="1"/>
      <c r="G11" s="1"/>
      <c r="H11" s="1"/>
    </row>
    <row r="12" spans="1:8" ht="12.75" thickBot="1" x14ac:dyDescent="0.25">
      <c r="A12" s="1"/>
      <c r="B12" s="1"/>
      <c r="C12" s="119" t="s">
        <v>119</v>
      </c>
      <c r="D12" s="120" t="e">
        <f>'Licence Data'!E9</f>
        <v>#N/A</v>
      </c>
      <c r="E12" s="1"/>
      <c r="F12" s="1"/>
      <c r="G12" s="1"/>
      <c r="H12" s="1"/>
    </row>
    <row r="13" spans="1:8" x14ac:dyDescent="0.2">
      <c r="A13" s="1"/>
      <c r="B13" s="1"/>
      <c r="C13" s="1"/>
      <c r="D13" s="1"/>
      <c r="E13" s="1"/>
      <c r="F13" s="1"/>
      <c r="G13" s="1"/>
      <c r="H13" s="1"/>
    </row>
    <row r="14" spans="1:8" x14ac:dyDescent="0.2">
      <c r="A14" s="1"/>
      <c r="B14" s="1"/>
      <c r="C14"/>
      <c r="D14" s="1"/>
      <c r="E14" s="1"/>
      <c r="F14" s="1"/>
      <c r="G14" s="1"/>
      <c r="H14" s="1"/>
    </row>
    <row r="15" spans="1:8" x14ac:dyDescent="0.2">
      <c r="A15" s="1"/>
      <c r="B15" s="1"/>
      <c r="C15" s="1"/>
      <c r="D15" s="1"/>
      <c r="E15" s="1"/>
      <c r="F15" s="1"/>
      <c r="G15" s="1"/>
      <c r="H15" s="1"/>
    </row>
    <row r="16" spans="1:8" x14ac:dyDescent="0.2">
      <c r="A16" s="1"/>
      <c r="B16" s="1"/>
      <c r="C16" s="1"/>
      <c r="D16" s="1"/>
      <c r="E16" s="1"/>
      <c r="F16" s="1"/>
      <c r="G16" s="1"/>
      <c r="H16" s="1"/>
    </row>
  </sheetData>
  <pageMargins left="0.7" right="0.7" top="0.75" bottom="0.75" header="0.3" footer="0.3"/>
  <pageSetup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1" id="{E0BFA143-637A-4E85-874E-DF449EF2E9EC}">
            <xm:f>'Lists '!$D$11&lt;'Lists '!$B$14</xm:f>
            <x14:dxf>
              <fill>
                <patternFill>
                  <bgColor theme="0"/>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'Lists '!$C$11:$C$15</xm:f>
          </x14:formula1>
          <xm:sqref>D9</xm:sqref>
        </x14:dataValidation>
        <x14:dataValidation type="list" allowBlank="1" showInputMessage="1" showErrorMessage="1" xr:uid="{00000000-0002-0000-0600-000000000000}">
          <x14:formula1>
            <xm:f>'Lists '!$E$20:$E$34</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showGridLines="0" workbookViewId="0">
      <selection activeCell="G29" sqref="G29"/>
    </sheetView>
  </sheetViews>
  <sheetFormatPr defaultRowHeight="12" outlineLevelCol="1" x14ac:dyDescent="0.2"/>
  <cols>
    <col min="1" max="1" width="3.5703125" customWidth="1"/>
    <col min="2" max="2" width="17.85546875" customWidth="1"/>
    <col min="3" max="3" width="17.42578125" customWidth="1"/>
    <col min="4" max="4" width="9.5703125" style="5" customWidth="1"/>
    <col min="5" max="5" width="10.140625" style="5" customWidth="1"/>
    <col min="6" max="6" width="10.42578125" customWidth="1"/>
    <col min="7" max="7" width="14.140625" customWidth="1"/>
    <col min="8" max="8" width="60.42578125" customWidth="1"/>
    <col min="9" max="9" width="67.140625" customWidth="1"/>
    <col min="13" max="13" width="7" hidden="1" customWidth="1" outlineLevel="1"/>
    <col min="14" max="14" width="8.140625" style="127" hidden="1" customWidth="1" outlineLevel="1"/>
    <col min="15" max="15" width="8.42578125" style="127" hidden="1" customWidth="1" outlineLevel="1"/>
    <col min="16" max="16" width="12.5703125" customWidth="1" collapsed="1"/>
  </cols>
  <sheetData>
    <row r="1" spans="1:15" ht="3.75" customHeight="1" x14ac:dyDescent="0.2">
      <c r="A1" s="1"/>
      <c r="B1" s="1"/>
      <c r="C1" s="1"/>
      <c r="D1" s="6"/>
      <c r="E1" s="6"/>
      <c r="G1" s="1"/>
      <c r="H1" s="1"/>
      <c r="I1" s="1"/>
      <c r="J1" s="1"/>
      <c r="K1" s="1"/>
      <c r="L1" s="1"/>
      <c r="M1" s="1"/>
      <c r="N1" s="8"/>
      <c r="O1" s="8"/>
    </row>
    <row r="2" spans="1:15" x14ac:dyDescent="0.2">
      <c r="A2" s="1"/>
      <c r="B2" s="12" t="str">
        <f>'Utility name'!C2</f>
        <v>Independent Pricing and Regulatory Tribunal of NSW</v>
      </c>
      <c r="C2" s="1"/>
      <c r="D2" s="6"/>
      <c r="E2" s="6"/>
      <c r="F2" s="1"/>
      <c r="G2" s="1"/>
      <c r="H2" s="1"/>
      <c r="I2" s="1"/>
      <c r="J2" s="1"/>
      <c r="K2" s="1"/>
      <c r="L2" s="1"/>
      <c r="M2" s="1"/>
      <c r="N2" s="8"/>
      <c r="O2" s="8"/>
    </row>
    <row r="3" spans="1:15" x14ac:dyDescent="0.2">
      <c r="A3" s="1"/>
      <c r="B3" s="12" t="str">
        <f>'Utility name'!C4</f>
        <v>Reporting template for water utility performance indicators and licence data</v>
      </c>
      <c r="C3" s="1"/>
      <c r="D3" s="6"/>
      <c r="E3" s="6"/>
      <c r="F3" s="1"/>
      <c r="G3" s="1"/>
      <c r="H3" s="1"/>
      <c r="I3" s="1"/>
      <c r="J3" s="1"/>
      <c r="K3" s="1"/>
      <c r="L3" s="1"/>
      <c r="M3" s="1"/>
      <c r="N3" s="8"/>
      <c r="O3" s="8"/>
    </row>
    <row r="4" spans="1:15" x14ac:dyDescent="0.2">
      <c r="A4" s="1"/>
      <c r="B4" s="1"/>
      <c r="C4" s="1"/>
      <c r="D4" s="6"/>
      <c r="E4" s="6"/>
      <c r="F4" s="1"/>
      <c r="G4" s="1"/>
      <c r="H4" s="1"/>
      <c r="I4" s="1"/>
      <c r="J4" s="1"/>
      <c r="K4" s="1"/>
      <c r="L4" s="1"/>
      <c r="M4" s="1"/>
      <c r="N4" s="8"/>
      <c r="O4" s="8"/>
    </row>
    <row r="5" spans="1:15" ht="15.75" x14ac:dyDescent="0.25">
      <c r="A5" s="1"/>
      <c r="B5" s="3" t="str">
        <f>"Performance indicators for reporting period "&amp;'Utility name'!$D$6</f>
        <v>Performance indicators for reporting period 2024-25</v>
      </c>
      <c r="C5" s="1"/>
      <c r="D5" s="6"/>
      <c r="E5" s="6"/>
      <c r="F5" s="1"/>
      <c r="G5" s="1"/>
      <c r="H5" s="1"/>
      <c r="I5" s="1"/>
      <c r="J5" s="1"/>
      <c r="K5" s="1"/>
      <c r="L5" s="1"/>
      <c r="M5" s="1"/>
      <c r="N5" s="8"/>
      <c r="O5" s="8"/>
    </row>
    <row r="6" spans="1:15" ht="12.75" thickBot="1" x14ac:dyDescent="0.25">
      <c r="A6" s="1"/>
      <c r="B6" s="1"/>
      <c r="C6" s="1"/>
      <c r="D6" s="6"/>
      <c r="E6" s="6"/>
      <c r="F6" s="1"/>
      <c r="G6" s="1"/>
      <c r="H6" s="1"/>
      <c r="I6" s="1"/>
      <c r="J6" s="1"/>
      <c r="K6" s="1"/>
      <c r="L6" s="1"/>
      <c r="M6" s="1"/>
      <c r="N6" s="8"/>
      <c r="O6" s="8"/>
    </row>
    <row r="7" spans="1:15" x14ac:dyDescent="0.2">
      <c r="A7" s="1"/>
      <c r="B7" s="128" t="str">
        <f>'Utility name'!C9</f>
        <v>Water utility</v>
      </c>
      <c r="C7" s="128">
        <f>'Utility name'!D9</f>
        <v>0</v>
      </c>
      <c r="D7" s="6"/>
      <c r="E7" s="133"/>
      <c r="F7" s="1"/>
      <c r="G7" s="1"/>
      <c r="H7" s="1"/>
      <c r="I7" s="1"/>
      <c r="J7" s="1"/>
      <c r="K7" s="1"/>
      <c r="L7" s="1"/>
      <c r="M7" s="1"/>
      <c r="N7" s="8"/>
      <c r="O7" s="8"/>
    </row>
    <row r="8" spans="1:15" x14ac:dyDescent="0.2">
      <c r="A8" s="1"/>
      <c r="B8" s="1" t="e">
        <f>'Utility name'!C10</f>
        <v>#N/A</v>
      </c>
      <c r="C8" s="133" t="str">
        <f>'Utility name'!D10</f>
        <v>-</v>
      </c>
      <c r="D8" s="6"/>
      <c r="E8" s="6"/>
      <c r="F8" s="1"/>
      <c r="G8" s="1"/>
      <c r="H8" s="1"/>
      <c r="I8" s="1"/>
      <c r="J8" s="1"/>
      <c r="K8" s="1"/>
      <c r="L8" s="1"/>
      <c r="M8" s="1"/>
      <c r="N8" s="8"/>
      <c r="O8" s="8"/>
    </row>
    <row r="9" spans="1:15" ht="12.75" thickBot="1" x14ac:dyDescent="0.25">
      <c r="A9" s="1"/>
      <c r="B9" s="119" t="str">
        <f>'Utility name'!C11</f>
        <v>Indicators to report</v>
      </c>
      <c r="C9" s="120" t="e">
        <f>Data!$R$65</f>
        <v>#N/A</v>
      </c>
      <c r="D9" s="6"/>
      <c r="E9" s="6"/>
      <c r="F9" s="1"/>
      <c r="G9" s="1"/>
      <c r="H9" s="1"/>
      <c r="I9" s="1"/>
      <c r="J9" s="1"/>
      <c r="K9" s="1"/>
      <c r="L9" s="1"/>
      <c r="M9" s="15"/>
      <c r="N9" s="8"/>
      <c r="O9" s="8"/>
    </row>
    <row r="10" spans="1:15" x14ac:dyDescent="0.2">
      <c r="A10" s="1"/>
      <c r="B10" s="134"/>
      <c r="D10" s="6"/>
      <c r="E10" s="124"/>
      <c r="F10" s="1"/>
      <c r="G10" s="1"/>
      <c r="H10" s="1"/>
      <c r="I10" s="1"/>
      <c r="J10" s="1"/>
      <c r="K10" s="1"/>
      <c r="L10" s="1"/>
      <c r="M10" s="15"/>
      <c r="N10" s="8"/>
      <c r="O10" s="8"/>
    </row>
    <row r="11" spans="1:15" x14ac:dyDescent="0.2">
      <c r="A11" s="1"/>
      <c r="B11" s="1"/>
      <c r="C11" s="1"/>
      <c r="D11" s="6"/>
      <c r="E11" s="6"/>
      <c r="F11" s="1"/>
      <c r="G11" s="1"/>
      <c r="H11" s="1"/>
      <c r="I11" s="1"/>
      <c r="J11" s="1"/>
      <c r="K11" s="1"/>
      <c r="L11" s="1"/>
      <c r="M11" s="1"/>
      <c r="N11" s="8"/>
      <c r="O11" s="8"/>
    </row>
    <row r="12" spans="1:15" x14ac:dyDescent="0.2">
      <c r="A12" s="1"/>
      <c r="B12" s="1" t="s">
        <v>130</v>
      </c>
      <c r="C12" s="1"/>
      <c r="D12" s="6"/>
      <c r="E12" s="6"/>
      <c r="F12" s="1"/>
      <c r="G12" s="1"/>
      <c r="H12" s="1"/>
      <c r="I12" s="1"/>
      <c r="J12" s="1"/>
      <c r="K12" s="1"/>
      <c r="L12" s="1"/>
      <c r="M12" s="1"/>
      <c r="N12" s="8"/>
      <c r="O12" s="8"/>
    </row>
    <row r="13" spans="1:15" ht="12.75" thickBot="1" x14ac:dyDescent="0.25">
      <c r="A13" s="1"/>
      <c r="B13" s="1"/>
      <c r="C13" s="1"/>
      <c r="D13" s="6"/>
      <c r="E13" s="6"/>
      <c r="F13" s="1"/>
      <c r="G13" s="1"/>
      <c r="H13" s="1"/>
      <c r="I13" s="1"/>
      <c r="J13" s="1"/>
      <c r="K13" s="1"/>
      <c r="L13" s="1"/>
      <c r="M13" s="160" t="s">
        <v>154</v>
      </c>
      <c r="O13" s="8"/>
    </row>
    <row r="14" spans="1:15" ht="24" x14ac:dyDescent="0.2">
      <c r="A14" s="1"/>
      <c r="B14" s="122" t="str">
        <f>Data!B17</f>
        <v>Indicator set</v>
      </c>
      <c r="C14" s="122" t="str">
        <f>Data!C17</f>
        <v>Performance Indicator number</v>
      </c>
      <c r="D14" s="148" t="s">
        <v>145</v>
      </c>
      <c r="E14" s="149"/>
      <c r="F14" s="140" t="s">
        <v>3</v>
      </c>
      <c r="G14" s="141"/>
      <c r="H14" s="137" t="str">
        <f>Data!D17</f>
        <v>Indicator</v>
      </c>
      <c r="I14" s="122" t="str">
        <f>Data!E17</f>
        <v>Definition</v>
      </c>
      <c r="J14" s="1"/>
      <c r="K14" s="1"/>
      <c r="L14" s="1"/>
      <c r="M14" s="158" t="s">
        <v>159</v>
      </c>
      <c r="N14" s="158"/>
      <c r="O14" s="158"/>
    </row>
    <row r="15" spans="1:15" ht="26.25" customHeight="1" thickBot="1" x14ac:dyDescent="0.25">
      <c r="A15" s="1"/>
      <c r="B15" s="123"/>
      <c r="C15" s="123"/>
      <c r="D15" s="150" t="str">
        <f>IF(OR($C$7='Lists '!$C$12,$C$7='Lists '!$C$13),"Enter units for energy","no data required")</f>
        <v>no data required</v>
      </c>
      <c r="E15" s="143" t="s">
        <v>145</v>
      </c>
      <c r="F15" s="142" t="str">
        <f>IF($C$7='Lists '!$C$13,"Enter type of waste","no data required")</f>
        <v>no data required</v>
      </c>
      <c r="G15" s="143" t="s">
        <v>148</v>
      </c>
      <c r="H15" s="138"/>
      <c r="I15" s="123"/>
      <c r="J15" s="1"/>
      <c r="K15" s="1"/>
      <c r="L15" s="1"/>
      <c r="M15" s="159" t="e">
        <f>Data!$R$64</f>
        <v>#N/A</v>
      </c>
      <c r="N15" s="159" t="s">
        <v>145</v>
      </c>
      <c r="O15" s="159" t="s">
        <v>149</v>
      </c>
    </row>
    <row r="16" spans="1:15" ht="39" customHeight="1" x14ac:dyDescent="0.2">
      <c r="A16" s="17"/>
      <c r="B16" s="17" t="str">
        <f>IF(ISNUMBER($M16),INDEX(Data!B$19:B$63,MATCH($M16,Data!$R$19:$R$63,0)),".")</f>
        <v>.</v>
      </c>
      <c r="C16" s="17" t="str">
        <f>IF(ISNUMBER($M16),INDEX(Data!C$19:C$63,MATCH($M16,Data!$R$19:$R$63,0)),".")</f>
        <v>.</v>
      </c>
      <c r="D16" s="151"/>
      <c r="E16" s="152" t="str">
        <f>IF(N16=Data!$S$31,D16,N16)</f>
        <v>.</v>
      </c>
      <c r="F16" s="144"/>
      <c r="G16" s="145"/>
      <c r="H16" s="139" t="str">
        <f>IF(ISNUMBER($M16),INDEX(Data!D$19:D$63,MATCH($M16,Data!$R$19:$R$63,0)),".")</f>
        <v>.</v>
      </c>
      <c r="I16" s="18" t="str">
        <f>IF(ISNUMBER($M16),INDEX(Data!E$19:E$63,MATCH($M16,Data!$R$19:$R$63,0)),".")</f>
        <v>.</v>
      </c>
      <c r="J16" s="1"/>
      <c r="K16" s="1"/>
      <c r="L16" s="1"/>
      <c r="M16" s="19" t="e">
        <f>IF(M15=0,".",1)</f>
        <v>#N/A</v>
      </c>
      <c r="N16" s="125" t="str">
        <f>IF(ISNUMBER($M16),INDEX(Data!S$19:S$63,MATCH($M16,Data!$R$19:$R$63,0)),".")</f>
        <v>.</v>
      </c>
      <c r="O16" s="125" t="str">
        <f>IF(ISNUMBER($M16),INDEX(Data!$T$19:$T$63,MATCH($M16,Data!$R$19:$R$63,0)),"na")</f>
        <v>na</v>
      </c>
    </row>
    <row r="17" spans="1:15" ht="39" customHeight="1" x14ac:dyDescent="0.2">
      <c r="A17" s="17"/>
      <c r="B17" s="17" t="str">
        <f>IF(ISNUMBER($M17),INDEX(Data!B$19:B$63,MATCH($M17,Data!$R$19:$R$63,0)),".")</f>
        <v>.</v>
      </c>
      <c r="C17" s="17" t="str">
        <f>IF(ISNUMBER($M17),INDEX(Data!C$19:C$63,MATCH($M17,Data!$R$19:$R$63,0)),".")</f>
        <v>.</v>
      </c>
      <c r="D17" s="151"/>
      <c r="E17" s="152" t="str">
        <f>IF(N17=Data!$S$31,D17,N17)</f>
        <v>.</v>
      </c>
      <c r="F17" s="144"/>
      <c r="G17" s="145"/>
      <c r="H17" s="139" t="str">
        <f>IF(ISNUMBER($M17),INDEX(Data!D$19:D$63,MATCH($M17,Data!$R$19:$R$63,0)),".")</f>
        <v>.</v>
      </c>
      <c r="I17" s="18" t="str">
        <f>IF(ISNUMBER($M17),INDEX(Data!E$19:E$63,MATCH($M17,Data!$R$19:$R$63,0)),".")</f>
        <v>.</v>
      </c>
      <c r="J17" s="1"/>
      <c r="K17" s="1"/>
      <c r="L17" s="1"/>
      <c r="M17" s="19" t="e">
        <f t="shared" ref="M17:M59" si="0">IF(M16=".",".",IF(M16+1&gt;$M$15,".",M16+1))</f>
        <v>#N/A</v>
      </c>
      <c r="N17" s="125" t="str">
        <f>IF(ISNUMBER($M17),INDEX(Data!S$19:S$63,MATCH($M17,Data!$R$19:$R$63,0)),".")</f>
        <v>.</v>
      </c>
      <c r="O17" s="125" t="str">
        <f>IF(ISNUMBER($M17),INDEX(Data!$T$19:$T$63,MATCH($M17,Data!$R$19:$R$63,0)),"na")</f>
        <v>na</v>
      </c>
    </row>
    <row r="18" spans="1:15" ht="39" customHeight="1" x14ac:dyDescent="0.2">
      <c r="A18" s="17"/>
      <c r="B18" s="17" t="str">
        <f>IF(ISNUMBER($M18),INDEX(Data!B$19:B$63,MATCH($M18,Data!$R$19:$R$63,0)),".")</f>
        <v>.</v>
      </c>
      <c r="C18" s="17" t="str">
        <f>IF(ISNUMBER($M18),INDEX(Data!C$19:C$63,MATCH($M18,Data!$R$19:$R$63,0)),".")</f>
        <v>.</v>
      </c>
      <c r="D18" s="151"/>
      <c r="E18" s="152" t="str">
        <f>IF(N18=Data!$S$31,D18,N18)</f>
        <v>.</v>
      </c>
      <c r="F18" s="144"/>
      <c r="G18" s="145"/>
      <c r="H18" s="139" t="str">
        <f>IF(ISNUMBER($M18),INDEX(Data!D$19:D$63,MATCH($M18,Data!$R$19:$R$63,0)),".")</f>
        <v>.</v>
      </c>
      <c r="I18" s="18" t="str">
        <f>IF(ISNUMBER($M18),INDEX(Data!E$19:E$63,MATCH($M18,Data!$R$19:$R$63,0)),".")</f>
        <v>.</v>
      </c>
      <c r="J18" s="1"/>
      <c r="K18" s="1"/>
      <c r="L18" s="1"/>
      <c r="M18" s="19" t="e">
        <f t="shared" si="0"/>
        <v>#N/A</v>
      </c>
      <c r="N18" s="125" t="str">
        <f>IF(ISNUMBER($M18),INDEX(Data!S$19:S$63,MATCH($M18,Data!$R$19:$R$63,0)),".")</f>
        <v>.</v>
      </c>
      <c r="O18" s="125" t="str">
        <f>IF(ISNUMBER($M18),INDEX(Data!$T$19:$T$63,MATCH($M18,Data!$R$19:$R$63,0)),"na")</f>
        <v>na</v>
      </c>
    </row>
    <row r="19" spans="1:15" ht="39" customHeight="1" x14ac:dyDescent="0.2">
      <c r="A19" s="17"/>
      <c r="B19" s="17" t="str">
        <f>IF(ISNUMBER($M19),INDEX(Data!B$19:B$63,MATCH($M19,Data!$R$19:$R$63,0)),".")</f>
        <v>.</v>
      </c>
      <c r="C19" s="17" t="str">
        <f>IF(ISNUMBER($M19),INDEX(Data!C$19:C$63,MATCH($M19,Data!$R$19:$R$63,0)),".")</f>
        <v>.</v>
      </c>
      <c r="D19" s="151"/>
      <c r="E19" s="152" t="str">
        <f>IF(N19=Data!$S$31,D19,N19)</f>
        <v>.</v>
      </c>
      <c r="F19" s="144"/>
      <c r="G19" s="145"/>
      <c r="H19" s="139" t="str">
        <f>IF(ISNUMBER($M19),INDEX(Data!D$19:D$63,MATCH($M19,Data!$R$19:$R$63,0)),".")</f>
        <v>.</v>
      </c>
      <c r="I19" s="18" t="str">
        <f>IF(ISNUMBER($M19),INDEX(Data!E$19:E$63,MATCH($M19,Data!$R$19:$R$63,0)),".")</f>
        <v>.</v>
      </c>
      <c r="J19" s="1"/>
      <c r="K19" s="1"/>
      <c r="L19" s="1"/>
      <c r="M19" s="19" t="e">
        <f t="shared" si="0"/>
        <v>#N/A</v>
      </c>
      <c r="N19" s="125" t="str">
        <f>IF(ISNUMBER($M19),INDEX(Data!S$19:S$63,MATCH($M19,Data!$R$19:$R$63,0)),".")</f>
        <v>.</v>
      </c>
      <c r="O19" s="125" t="str">
        <f>IF(ISNUMBER($M19),INDEX(Data!$T$19:$T$63,MATCH($M19,Data!$R$19:$R$63,0)),"na")</f>
        <v>na</v>
      </c>
    </row>
    <row r="20" spans="1:15" ht="39" customHeight="1" x14ac:dyDescent="0.2">
      <c r="A20" s="17"/>
      <c r="B20" s="17" t="str">
        <f>IF(ISNUMBER($M20),INDEX(Data!B$19:B$63,MATCH($M20,Data!$R$19:$R$63,0)),".")</f>
        <v>.</v>
      </c>
      <c r="C20" s="17" t="str">
        <f>IF(ISNUMBER($M20),INDEX(Data!C$19:C$63,MATCH($M20,Data!$R$19:$R$63,0)),".")</f>
        <v>.</v>
      </c>
      <c r="D20" s="151"/>
      <c r="E20" s="152" t="str">
        <f>IF(N20=Data!$S$31,D20,N20)</f>
        <v>.</v>
      </c>
      <c r="F20" s="144"/>
      <c r="G20" s="145"/>
      <c r="H20" s="139" t="str">
        <f>IF(ISNUMBER($M20),INDEX(Data!D$19:D$63,MATCH($M20,Data!$R$19:$R$63,0)),".")</f>
        <v>.</v>
      </c>
      <c r="I20" s="18" t="str">
        <f>IF(ISNUMBER($M20),INDEX(Data!E$19:E$63,MATCH($M20,Data!$R$19:$R$63,0)),".")</f>
        <v>.</v>
      </c>
      <c r="J20" s="1"/>
      <c r="K20" s="1"/>
      <c r="L20" s="1"/>
      <c r="M20" s="19" t="e">
        <f t="shared" si="0"/>
        <v>#N/A</v>
      </c>
      <c r="N20" s="125" t="str">
        <f>IF(ISNUMBER($M20),INDEX(Data!S$19:S$63,MATCH($M20,Data!$R$19:$R$63,0)),".")</f>
        <v>.</v>
      </c>
      <c r="O20" s="125" t="str">
        <f>IF(ISNUMBER($M20),INDEX(Data!$T$19:$T$63,MATCH($M20,Data!$R$19:$R$63,0)),"na")</f>
        <v>na</v>
      </c>
    </row>
    <row r="21" spans="1:15" ht="48.6" customHeight="1" x14ac:dyDescent="0.2">
      <c r="A21" s="17"/>
      <c r="B21" s="17" t="str">
        <f>IF(ISNUMBER($M21),INDEX(Data!B$19:B$63,MATCH($M21,Data!$R$19:$R$63,0)),".")</f>
        <v>.</v>
      </c>
      <c r="C21" s="17" t="str">
        <f>IF(ISNUMBER($M21),INDEX(Data!C$19:C$63,MATCH($M21,Data!$R$19:$R$63,0)),".")</f>
        <v>.</v>
      </c>
      <c r="D21" s="151"/>
      <c r="E21" s="152" t="str">
        <f>IF(N21=Data!$S$31,D21,N21)</f>
        <v>.</v>
      </c>
      <c r="F21" s="144"/>
      <c r="G21" s="145"/>
      <c r="H21" s="139" t="str">
        <f>IF(ISNUMBER($M21),INDEX(Data!D$19:D$63,MATCH($M21,Data!$R$19:$R$63,0)),".")</f>
        <v>.</v>
      </c>
      <c r="I21" s="18" t="str">
        <f>IF(ISNUMBER($M21),INDEX(Data!E$19:E$63,MATCH($M21,Data!$R$19:$R$63,0)),".")</f>
        <v>.</v>
      </c>
      <c r="J21" s="1"/>
      <c r="K21" s="1"/>
      <c r="L21" s="1"/>
      <c r="M21" s="19" t="e">
        <f t="shared" si="0"/>
        <v>#N/A</v>
      </c>
      <c r="N21" s="125" t="str">
        <f>IF(ISNUMBER($M21),INDEX(Data!S$19:S$63,MATCH($M21,Data!$R$19:$R$63,0)),".")</f>
        <v>.</v>
      </c>
      <c r="O21" s="125" t="str">
        <f>IF(ISNUMBER($M21),INDEX(Data!$T$19:$T$63,MATCH($M21,Data!$R$19:$R$63,0)),"na")</f>
        <v>na</v>
      </c>
    </row>
    <row r="22" spans="1:15" ht="39" customHeight="1" x14ac:dyDescent="0.2">
      <c r="A22" s="17"/>
      <c r="B22" s="17" t="str">
        <f>IF(ISNUMBER($M22),INDEX(Data!B$19:B$63,MATCH($M22,Data!$R$19:$R$63,0)),".")</f>
        <v>.</v>
      </c>
      <c r="C22" s="17" t="str">
        <f>IF(ISNUMBER($M22),INDEX(Data!C$19:C$63,MATCH($M22,Data!$R$19:$R$63,0)),".")</f>
        <v>.</v>
      </c>
      <c r="D22" s="153"/>
      <c r="E22" s="152" t="str">
        <f>IF(N22=Data!$S$31,D22,N22)</f>
        <v>.</v>
      </c>
      <c r="F22" s="144"/>
      <c r="G22" s="145"/>
      <c r="H22" s="139" t="str">
        <f>IF(ISNUMBER($M22),INDEX(Data!D$19:D$63,MATCH($M22,Data!$R$19:$R$63,0)),".")</f>
        <v>.</v>
      </c>
      <c r="I22" s="18" t="str">
        <f>IF(ISNUMBER($M22),INDEX(Data!E$19:E$63,MATCH($M22,Data!$R$19:$R$63,0)),".")</f>
        <v>.</v>
      </c>
      <c r="J22" s="1"/>
      <c r="K22" s="1"/>
      <c r="L22" s="1"/>
      <c r="M22" s="19" t="e">
        <f t="shared" si="0"/>
        <v>#N/A</v>
      </c>
      <c r="N22" s="125" t="str">
        <f>IF(ISNUMBER($M22),INDEX(Data!S$19:S$63,MATCH($M22,Data!$R$19:$R$63,0)),".")</f>
        <v>.</v>
      </c>
      <c r="O22" s="125" t="str">
        <f>IF(ISNUMBER($M22),INDEX(Data!$T$19:$T$63,MATCH($M22,Data!$R$19:$R$63,0)),"na")</f>
        <v>na</v>
      </c>
    </row>
    <row r="23" spans="1:15" ht="39" customHeight="1" x14ac:dyDescent="0.2">
      <c r="A23" s="17"/>
      <c r="B23" s="17" t="str">
        <f>IF(ISNUMBER($M23),INDEX(Data!B$19:B$63,MATCH($M23,Data!$R$19:$R$63,0)),".")</f>
        <v>.</v>
      </c>
      <c r="C23" s="17" t="str">
        <f>IF(ISNUMBER($M23),INDEX(Data!C$19:C$63,MATCH($M23,Data!$R$19:$R$63,0)),".")</f>
        <v>.</v>
      </c>
      <c r="D23" s="153"/>
      <c r="E23" s="152" t="str">
        <f>IF(N23=Data!$S$31,D23,N23)</f>
        <v>.</v>
      </c>
      <c r="F23" s="144"/>
      <c r="G23" s="145"/>
      <c r="H23" s="139" t="str">
        <f>IF(ISNUMBER($M23),INDEX(Data!D$19:D$63,MATCH($M23,Data!$R$19:$R$63,0)),".")</f>
        <v>.</v>
      </c>
      <c r="I23" s="18" t="str">
        <f>IF(ISNUMBER($M23),INDEX(Data!E$19:E$63,MATCH($M23,Data!$R$19:$R$63,0)),".")</f>
        <v>.</v>
      </c>
      <c r="J23" s="1"/>
      <c r="K23" s="1"/>
      <c r="L23" s="1"/>
      <c r="M23" s="19" t="e">
        <f t="shared" si="0"/>
        <v>#N/A</v>
      </c>
      <c r="N23" s="125" t="str">
        <f>IF(ISNUMBER($M23),INDEX(Data!S$19:S$63,MATCH($M23,Data!$R$19:$R$63,0)),".")</f>
        <v>.</v>
      </c>
      <c r="O23" s="125" t="str">
        <f>IF(ISNUMBER($M23),INDEX(Data!$T$19:$T$63,MATCH($M23,Data!$R$19:$R$63,0)),"na")</f>
        <v>na</v>
      </c>
    </row>
    <row r="24" spans="1:15" ht="39" customHeight="1" x14ac:dyDescent="0.2">
      <c r="A24" s="17"/>
      <c r="B24" s="17" t="str">
        <f>IF(ISNUMBER($M24),INDEX(Data!B$19:B$63,MATCH($M24,Data!$R$19:$R$63,0)),".")</f>
        <v>.</v>
      </c>
      <c r="C24" s="17" t="str">
        <f>IF(ISNUMBER($M24),INDEX(Data!C$19:C$63,MATCH($M24,Data!$R$19:$R$63,0)),".")</f>
        <v>.</v>
      </c>
      <c r="D24" s="153"/>
      <c r="E24" s="152" t="str">
        <f>IF(N24=Data!$S$31,D24,N24)</f>
        <v>.</v>
      </c>
      <c r="F24" s="144"/>
      <c r="G24" s="145"/>
      <c r="H24" s="139" t="str">
        <f>IF(ISNUMBER($M24),INDEX(Data!D$19:D$63,MATCH($M24,Data!$R$19:$R$63,0)),".")</f>
        <v>.</v>
      </c>
      <c r="I24" s="18" t="str">
        <f>IF(ISNUMBER($M24),INDEX(Data!E$19:E$63,MATCH($M24,Data!$R$19:$R$63,0)),".")</f>
        <v>.</v>
      </c>
      <c r="J24" s="1"/>
      <c r="K24" s="1"/>
      <c r="L24" s="1"/>
      <c r="M24" s="19" t="e">
        <f t="shared" si="0"/>
        <v>#N/A</v>
      </c>
      <c r="N24" s="125" t="str">
        <f>IF(ISNUMBER($M24),INDEX(Data!S$19:S$63,MATCH($M24,Data!$R$19:$R$63,0)),".")</f>
        <v>.</v>
      </c>
      <c r="O24" s="125" t="str">
        <f>IF(ISNUMBER($M24),INDEX(Data!$T$19:$T$63,MATCH($M24,Data!$R$19:$R$63,0)),"na")</f>
        <v>na</v>
      </c>
    </row>
    <row r="25" spans="1:15" ht="39" customHeight="1" x14ac:dyDescent="0.2">
      <c r="A25" s="17"/>
      <c r="B25" s="17" t="str">
        <f>IF(ISNUMBER($M25),INDEX(Data!B$19:B$63,MATCH($M25,Data!$R$19:$R$63,0)),".")</f>
        <v>.</v>
      </c>
      <c r="C25" s="17" t="str">
        <f>IF(ISNUMBER($M25),INDEX(Data!C$19:C$63,MATCH($M25,Data!$R$19:$R$63,0)),".")</f>
        <v>.</v>
      </c>
      <c r="D25" s="153"/>
      <c r="E25" s="152" t="str">
        <f>IF(N25=Data!$S$31,D25,N25)</f>
        <v>.</v>
      </c>
      <c r="F25" s="144"/>
      <c r="G25" s="145"/>
      <c r="H25" s="139" t="str">
        <f>IF(ISNUMBER($M25),INDEX(Data!D$19:D$63,MATCH($M25,Data!$R$19:$R$63,0)),".")</f>
        <v>.</v>
      </c>
      <c r="I25" s="18" t="str">
        <f>IF(ISNUMBER($M25),INDEX(Data!E$19:E$63,MATCH($M25,Data!$R$19:$R$63,0)),".")</f>
        <v>.</v>
      </c>
      <c r="J25" s="1"/>
      <c r="K25" s="1"/>
      <c r="L25" s="1"/>
      <c r="M25" s="19" t="e">
        <f t="shared" si="0"/>
        <v>#N/A</v>
      </c>
      <c r="N25" s="125" t="str">
        <f>IF(ISNUMBER($M25),INDEX(Data!S$19:S$63,MATCH($M25,Data!$R$19:$R$63,0)),".")</f>
        <v>.</v>
      </c>
      <c r="O25" s="125" t="str">
        <f>IF(ISNUMBER($M25),INDEX(Data!$T$19:$T$63,MATCH($M25,Data!$R$19:$R$63,0)),"na")</f>
        <v>na</v>
      </c>
    </row>
    <row r="26" spans="1:15" ht="39" customHeight="1" x14ac:dyDescent="0.2">
      <c r="A26" s="17"/>
      <c r="B26" s="17" t="str">
        <f>IF(ISNUMBER($M26),INDEX(Data!B$19:B$63,MATCH($M26,Data!$R$19:$R$63,0)),".")</f>
        <v>.</v>
      </c>
      <c r="C26" s="17" t="str">
        <f>IF(ISNUMBER($M26),INDEX(Data!C$19:C$63,MATCH($M26,Data!$R$19:$R$63,0)),".")</f>
        <v>.</v>
      </c>
      <c r="D26" s="151"/>
      <c r="E26" s="152" t="str">
        <f>IF(N26=Data!$S$31,D26,N26)</f>
        <v>.</v>
      </c>
      <c r="F26" s="144"/>
      <c r="G26" s="145"/>
      <c r="H26" s="139" t="str">
        <f>IF(ISNUMBER($M26),INDEX(Data!D$19:D$63,MATCH($M26,Data!$R$19:$R$63,0)),".")</f>
        <v>.</v>
      </c>
      <c r="I26" s="18" t="str">
        <f>IF(ISNUMBER($M26),INDEX(Data!E$19:E$63,MATCH($M26,Data!$R$19:$R$63,0)),".")</f>
        <v>.</v>
      </c>
      <c r="J26" s="1"/>
      <c r="K26" s="1"/>
      <c r="L26" s="1"/>
      <c r="M26" s="19" t="e">
        <f t="shared" si="0"/>
        <v>#N/A</v>
      </c>
      <c r="N26" s="125" t="str">
        <f>IF(ISNUMBER($M26),INDEX(Data!S$19:S$63,MATCH($M26,Data!$R$19:$R$63,0)),".")</f>
        <v>.</v>
      </c>
      <c r="O26" s="125" t="str">
        <f>IF(ISNUMBER($M26),INDEX(Data!$T$19:$T$63,MATCH($M26,Data!$R$19:$R$63,0)),"na")</f>
        <v>na</v>
      </c>
    </row>
    <row r="27" spans="1:15" ht="39" customHeight="1" x14ac:dyDescent="0.2">
      <c r="A27" s="17"/>
      <c r="B27" s="17" t="str">
        <f>IF(ISNUMBER($M27),INDEX(Data!B$19:B$63,MATCH($M27,Data!$R$19:$R$63,0)),".")</f>
        <v>.</v>
      </c>
      <c r="C27" s="17" t="str">
        <f>IF(ISNUMBER($M27),INDEX(Data!C$19:C$63,MATCH($M27,Data!$R$19:$R$63,0)),".")</f>
        <v>.</v>
      </c>
      <c r="D27" s="151"/>
      <c r="E27" s="152" t="str">
        <f>IF(N27=Data!$S$31,D27,N27)</f>
        <v>.</v>
      </c>
      <c r="F27" s="144"/>
      <c r="G27" s="145"/>
      <c r="H27" s="139" t="str">
        <f>IF(ISNUMBER($M27),INDEX(Data!D$19:D$63,MATCH($M27,Data!$R$19:$R$63,0)),".")</f>
        <v>.</v>
      </c>
      <c r="I27" s="18" t="str">
        <f>IF(ISNUMBER($M27),INDEX(Data!E$19:E$63,MATCH($M27,Data!$R$19:$R$63,0)),".")</f>
        <v>.</v>
      </c>
      <c r="J27" s="1"/>
      <c r="K27" s="1"/>
      <c r="L27" s="1"/>
      <c r="M27" s="19" t="e">
        <f t="shared" si="0"/>
        <v>#N/A</v>
      </c>
      <c r="N27" s="125" t="str">
        <f>IF(ISNUMBER($M27),INDEX(Data!S$19:S$63,MATCH($M27,Data!$R$19:$R$63,0)),".")</f>
        <v>.</v>
      </c>
      <c r="O27" s="125" t="str">
        <f>IF(ISNUMBER($M27),INDEX(Data!$T$19:$T$63,MATCH($M27,Data!$R$19:$R$63,0)),"na")</f>
        <v>na</v>
      </c>
    </row>
    <row r="28" spans="1:15" ht="39" customHeight="1" x14ac:dyDescent="0.2">
      <c r="A28" s="17"/>
      <c r="B28" s="17" t="str">
        <f>IF(ISNUMBER($M28),INDEX(Data!B$19:B$63,MATCH($M28,Data!$R$19:$R$63,0)),".")</f>
        <v>.</v>
      </c>
      <c r="C28" s="17" t="str">
        <f>IF(ISNUMBER($M28),INDEX(Data!C$19:C$63,MATCH($M28,Data!$R$19:$R$63,0)),".")</f>
        <v>.</v>
      </c>
      <c r="D28" s="151"/>
      <c r="E28" s="152" t="str">
        <f>IF(N28=Data!$S$31,D28,N28)</f>
        <v>.</v>
      </c>
      <c r="F28" s="144"/>
      <c r="G28" s="145"/>
      <c r="H28" s="139" t="str">
        <f>IF(ISNUMBER($M28),INDEX(Data!D$19:D$63,MATCH($M28,Data!$R$19:$R$63,0)),".")</f>
        <v>.</v>
      </c>
      <c r="I28" s="18" t="str">
        <f>IF(ISNUMBER($M28),INDEX(Data!E$19:E$63,MATCH($M28,Data!$R$19:$R$63,0)),".")</f>
        <v>.</v>
      </c>
      <c r="J28" s="1"/>
      <c r="K28" s="1"/>
      <c r="L28" s="1"/>
      <c r="M28" s="19" t="e">
        <f t="shared" si="0"/>
        <v>#N/A</v>
      </c>
      <c r="N28" s="125" t="str">
        <f>IF(ISNUMBER($M28),INDEX(Data!S$19:S$63,MATCH($M28,Data!$R$19:$R$63,0)),".")</f>
        <v>.</v>
      </c>
      <c r="O28" s="125" t="str">
        <f>IF(ISNUMBER($M28),INDEX(Data!$T$19:$T$63,MATCH($M28,Data!$R$19:$R$63,0)),"na")</f>
        <v>na</v>
      </c>
    </row>
    <row r="29" spans="1:15" ht="39" customHeight="1" x14ac:dyDescent="0.2">
      <c r="A29" s="17"/>
      <c r="B29" s="17" t="str">
        <f>IF(ISNUMBER($M29),INDEX(Data!B$19:B$63,MATCH($M29,Data!$R$19:$R$63,0)),".")</f>
        <v>.</v>
      </c>
      <c r="C29" s="17" t="str">
        <f>IF(ISNUMBER($M29),INDEX(Data!C$19:C$63,MATCH($M29,Data!$R$19:$R$63,0)),".")</f>
        <v>.</v>
      </c>
      <c r="D29" s="151"/>
      <c r="E29" s="152" t="str">
        <f>IF(N29=Data!$S$31,D29,N29)</f>
        <v>.</v>
      </c>
      <c r="F29" s="144"/>
      <c r="G29" s="145"/>
      <c r="H29" s="139" t="str">
        <f>IF(ISNUMBER($M29),INDEX(Data!D$19:D$63,MATCH($M29,Data!$R$19:$R$63,0)),".")</f>
        <v>.</v>
      </c>
      <c r="I29" s="18" t="str">
        <f>IF(ISNUMBER($M29),INDEX(Data!E$19:E$63,MATCH($M29,Data!$R$19:$R$63,0)),".")</f>
        <v>.</v>
      </c>
      <c r="J29" s="1"/>
      <c r="K29" s="1"/>
      <c r="L29" s="1"/>
      <c r="M29" s="19" t="e">
        <f t="shared" si="0"/>
        <v>#N/A</v>
      </c>
      <c r="N29" s="125" t="str">
        <f>IF(ISNUMBER($M29),INDEX(Data!S$19:S$63,MATCH($M29,Data!$R$19:$R$63,0)),".")</f>
        <v>.</v>
      </c>
      <c r="O29" s="125" t="str">
        <f>IF(ISNUMBER($M29),INDEX(Data!$T$19:$T$63,MATCH($M29,Data!$R$19:$R$63,0)),"na")</f>
        <v>na</v>
      </c>
    </row>
    <row r="30" spans="1:15" ht="39" customHeight="1" x14ac:dyDescent="0.2">
      <c r="A30" s="17"/>
      <c r="B30" s="17" t="str">
        <f>IF(ISNUMBER($M30),INDEX(Data!B$19:B$63,MATCH($M30,Data!$R$19:$R$63,0)),".")</f>
        <v>.</v>
      </c>
      <c r="C30" s="17" t="str">
        <f>IF(ISNUMBER($M30),INDEX(Data!C$19:C$63,MATCH($M30,Data!$R$19:$R$63,0)),".")</f>
        <v>.</v>
      </c>
      <c r="D30" s="151"/>
      <c r="E30" s="152" t="str">
        <f>IF(N30=Data!$S$31,D30,N30)</f>
        <v>.</v>
      </c>
      <c r="F30" s="144"/>
      <c r="G30" s="145"/>
      <c r="H30" s="139" t="str">
        <f>IF(ISNUMBER($M30),INDEX(Data!D$19:D$63,MATCH($M30,Data!$R$19:$R$63,0)),".")</f>
        <v>.</v>
      </c>
      <c r="I30" s="18" t="str">
        <f>IF(ISNUMBER($M30),INDEX(Data!E$19:E$63,MATCH($M30,Data!$R$19:$R$63,0)),".")</f>
        <v>.</v>
      </c>
      <c r="J30" s="1"/>
      <c r="K30" s="1"/>
      <c r="L30" s="1"/>
      <c r="M30" s="19" t="e">
        <f t="shared" si="0"/>
        <v>#N/A</v>
      </c>
      <c r="N30" s="125" t="str">
        <f>IF(ISNUMBER($M30),INDEX(Data!S$19:S$63,MATCH($M30,Data!$R$19:$R$63,0)),".")</f>
        <v>.</v>
      </c>
      <c r="O30" s="125" t="str">
        <f>IF(ISNUMBER($M30),INDEX(Data!$T$19:$T$63,MATCH($M30,Data!$R$19:$R$63,0)),"na")</f>
        <v>na</v>
      </c>
    </row>
    <row r="31" spans="1:15" ht="39" customHeight="1" x14ac:dyDescent="0.2">
      <c r="A31" s="17"/>
      <c r="B31" s="17" t="str">
        <f>IF(ISNUMBER($M31),INDEX(Data!B$19:B$63,MATCH($M31,Data!$R$19:$R$63,0)),".")</f>
        <v>.</v>
      </c>
      <c r="C31" s="17" t="str">
        <f>IF(ISNUMBER($M31),INDEX(Data!C$19:C$63,MATCH($M31,Data!$R$19:$R$63,0)),".")</f>
        <v>.</v>
      </c>
      <c r="D31" s="151"/>
      <c r="E31" s="152" t="str">
        <f>IF(N31=Data!$S$31,D31,N31)</f>
        <v>.</v>
      </c>
      <c r="F31" s="144"/>
      <c r="G31" s="145"/>
      <c r="H31" s="139" t="str">
        <f>IF(ISNUMBER($M31),INDEX(Data!D$19:D$63,MATCH($M31,Data!$R$19:$R$63,0)),".")</f>
        <v>.</v>
      </c>
      <c r="I31" s="18" t="str">
        <f>IF(ISNUMBER($M31),INDEX(Data!E$19:E$63,MATCH($M31,Data!$R$19:$R$63,0)),".")</f>
        <v>.</v>
      </c>
      <c r="J31" s="1"/>
      <c r="K31" s="1"/>
      <c r="L31" s="1"/>
      <c r="M31" s="19" t="e">
        <f t="shared" si="0"/>
        <v>#N/A</v>
      </c>
      <c r="N31" s="125" t="str">
        <f>IF(ISNUMBER($M31),INDEX(Data!S$19:S$63,MATCH($M31,Data!$R$19:$R$63,0)),".")</f>
        <v>.</v>
      </c>
      <c r="O31" s="125" t="str">
        <f>IF(ISNUMBER($M31),INDEX(Data!$T$19:$T$63,MATCH($M31,Data!$R$19:$R$63,0)),"na")</f>
        <v>na</v>
      </c>
    </row>
    <row r="32" spans="1:15" ht="39" customHeight="1" x14ac:dyDescent="0.2">
      <c r="A32" s="17"/>
      <c r="B32" s="17" t="str">
        <f>IF(ISNUMBER($M32),INDEX(Data!B$19:B$63,MATCH($M32,Data!$R$19:$R$63,0)),".")</f>
        <v>.</v>
      </c>
      <c r="C32" s="17" t="str">
        <f>IF(ISNUMBER($M32),INDEX(Data!C$19:C$63,MATCH($M32,Data!$R$19:$R$63,0)),".")</f>
        <v>.</v>
      </c>
      <c r="D32" s="151"/>
      <c r="E32" s="152" t="str">
        <f>IF(N32=Data!$S$31,D32,N32)</f>
        <v>.</v>
      </c>
      <c r="F32" s="144"/>
      <c r="G32" s="145"/>
      <c r="H32" s="139" t="str">
        <f>IF(ISNUMBER($M32),INDEX(Data!D$19:D$63,MATCH($M32,Data!$R$19:$R$63,0)),".")</f>
        <v>.</v>
      </c>
      <c r="I32" s="18" t="str">
        <f>IF(ISNUMBER($M32),INDEX(Data!E$19:E$63,MATCH($M32,Data!$R$19:$R$63,0)),".")</f>
        <v>.</v>
      </c>
      <c r="J32" s="1"/>
      <c r="K32" s="1"/>
      <c r="L32" s="1"/>
      <c r="M32" s="19" t="e">
        <f t="shared" si="0"/>
        <v>#N/A</v>
      </c>
      <c r="N32" s="125" t="str">
        <f>IF(ISNUMBER($M32),INDEX(Data!S$19:S$63,MATCH($M32,Data!$R$19:$R$63,0)),".")</f>
        <v>.</v>
      </c>
      <c r="O32" s="125" t="str">
        <f>IF(ISNUMBER($M32),INDEX(Data!$T$19:$T$63,MATCH($M32,Data!$R$19:$R$63,0)),"na")</f>
        <v>na</v>
      </c>
    </row>
    <row r="33" spans="1:15" ht="39" customHeight="1" x14ac:dyDescent="0.2">
      <c r="A33" s="17"/>
      <c r="B33" s="17" t="str">
        <f>IF(ISNUMBER($M33),INDEX(Data!B$19:B$63,MATCH($M33,Data!$R$19:$R$63,0)),".")</f>
        <v>.</v>
      </c>
      <c r="C33" s="17" t="str">
        <f>IF(ISNUMBER($M33),INDEX(Data!C$19:C$63,MATCH($M33,Data!$R$19:$R$63,0)),".")</f>
        <v>.</v>
      </c>
      <c r="D33" s="151"/>
      <c r="E33" s="152" t="str">
        <f>IF(N33=Data!$S$31,D33,N33)</f>
        <v>.</v>
      </c>
      <c r="F33" s="144"/>
      <c r="G33" s="145"/>
      <c r="H33" s="139" t="str">
        <f>IF(ISNUMBER($M33),INDEX(Data!D$19:D$63,MATCH($M33,Data!$R$19:$R$63,0)),".")</f>
        <v>.</v>
      </c>
      <c r="I33" s="18" t="str">
        <f>IF(ISNUMBER($M33),INDEX(Data!E$19:E$63,MATCH($M33,Data!$R$19:$R$63,0)),".")</f>
        <v>.</v>
      </c>
      <c r="J33" s="1"/>
      <c r="K33" s="1"/>
      <c r="L33" s="1"/>
      <c r="M33" s="19" t="e">
        <f t="shared" si="0"/>
        <v>#N/A</v>
      </c>
      <c r="N33" s="125" t="str">
        <f>IF(ISNUMBER($M33),INDEX(Data!S$19:S$63,MATCH($M33,Data!$R$19:$R$63,0)),".")</f>
        <v>.</v>
      </c>
      <c r="O33" s="125" t="str">
        <f>IF(ISNUMBER($M33),INDEX(Data!$T$19:$T$63,MATCH($M33,Data!$R$19:$R$63,0)),"na")</f>
        <v>na</v>
      </c>
    </row>
    <row r="34" spans="1:15" ht="39" customHeight="1" x14ac:dyDescent="0.2">
      <c r="A34" s="17"/>
      <c r="B34" s="17" t="str">
        <f>IF(ISNUMBER($M34),INDEX(Data!B$19:B$63,MATCH($M34,Data!$R$19:$R$63,0)),".")</f>
        <v>.</v>
      </c>
      <c r="C34" s="17" t="str">
        <f>IF(ISNUMBER($M34),INDEX(Data!C$19:C$63,MATCH($M34,Data!$R$19:$R$63,0)),".")</f>
        <v>.</v>
      </c>
      <c r="D34" s="151"/>
      <c r="E34" s="152" t="str">
        <f>IF(N34=Data!$S$31,D34,N34)</f>
        <v>.</v>
      </c>
      <c r="F34" s="144"/>
      <c r="G34" s="145"/>
      <c r="H34" s="139" t="str">
        <f>IF(ISNUMBER($M34),INDEX(Data!D$19:D$63,MATCH($M34,Data!$R$19:$R$63,0)),".")</f>
        <v>.</v>
      </c>
      <c r="I34" s="18" t="str">
        <f>IF(ISNUMBER($M34),INDEX(Data!E$19:E$63,MATCH($M34,Data!$R$19:$R$63,0)),".")</f>
        <v>.</v>
      </c>
      <c r="J34" s="1"/>
      <c r="K34" s="1"/>
      <c r="L34" s="1"/>
      <c r="M34" s="19" t="e">
        <f t="shared" si="0"/>
        <v>#N/A</v>
      </c>
      <c r="N34" s="125" t="str">
        <f>IF(ISNUMBER($M34),INDEX(Data!S$19:S$63,MATCH($M34,Data!$R$19:$R$63,0)),".")</f>
        <v>.</v>
      </c>
      <c r="O34" s="125" t="str">
        <f>IF(ISNUMBER($M34),INDEX(Data!$T$19:$T$63,MATCH($M34,Data!$R$19:$R$63,0)),"na")</f>
        <v>na</v>
      </c>
    </row>
    <row r="35" spans="1:15" ht="39" customHeight="1" x14ac:dyDescent="0.2">
      <c r="A35" s="17"/>
      <c r="B35" s="17" t="str">
        <f>IF(ISNUMBER($M35),INDEX(Data!B$19:B$63,MATCH($M35,Data!$R$19:$R$63,0)),".")</f>
        <v>.</v>
      </c>
      <c r="C35" s="17" t="str">
        <f>IF(ISNUMBER($M35),INDEX(Data!C$19:C$63,MATCH($M35,Data!$R$19:$R$63,0)),".")</f>
        <v>.</v>
      </c>
      <c r="D35" s="151"/>
      <c r="E35" s="165" t="str">
        <f>IF(N35=Data!$S$31,D35,N35)</f>
        <v>.</v>
      </c>
      <c r="F35" s="144"/>
      <c r="G35" s="145"/>
      <c r="H35" s="139" t="str">
        <f>IF(ISNUMBER($M35),INDEX(Data!D$19:D$63,MATCH($M35,Data!$R$19:$R$63,0)),".")</f>
        <v>.</v>
      </c>
      <c r="I35" s="18" t="str">
        <f>IF(ISNUMBER($M35),INDEX(Data!E$19:E$63,MATCH($M35,Data!$R$19:$R$63,0)),".")</f>
        <v>.</v>
      </c>
      <c r="J35" s="1"/>
      <c r="K35" s="1"/>
      <c r="L35" s="1"/>
      <c r="M35" s="19" t="e">
        <f t="shared" si="0"/>
        <v>#N/A</v>
      </c>
      <c r="N35" s="125" t="str">
        <f>IF(ISNUMBER($M35),INDEX(Data!S$19:S$63,MATCH($M35,Data!$R$19:$R$63,0)),".")</f>
        <v>.</v>
      </c>
      <c r="O35" s="125" t="str">
        <f>IF(ISNUMBER($M35),INDEX(Data!$T$19:$T$63,MATCH($M35,Data!$R$19:$R$63,0)),"na")</f>
        <v>na</v>
      </c>
    </row>
    <row r="36" spans="1:15" ht="39" customHeight="1" x14ac:dyDescent="0.2">
      <c r="A36" s="17"/>
      <c r="B36" s="17" t="str">
        <f>IF(ISNUMBER($M36),INDEX(Data!B$19:B$63,MATCH($M36,Data!$R$19:$R$63,0)),".")</f>
        <v>.</v>
      </c>
      <c r="C36" s="17" t="str">
        <f>IF(ISNUMBER($M36),INDEX(Data!C$19:C$63,MATCH($M36,Data!$R$19:$R$63,0)),".")</f>
        <v>.</v>
      </c>
      <c r="D36" s="151"/>
      <c r="E36" s="152" t="str">
        <f>IF(N36=Data!$S$31,D36,N36)</f>
        <v>.</v>
      </c>
      <c r="F36" s="144"/>
      <c r="G36" s="145"/>
      <c r="H36" s="139" t="str">
        <f>IF(ISNUMBER($M36),INDEX(Data!D$19:D$63,MATCH($M36,Data!$R$19:$R$63,0)),".")</f>
        <v>.</v>
      </c>
      <c r="I36" s="18" t="str">
        <f>IF(ISNUMBER($M36),INDEX(Data!E$19:E$63,MATCH($M36,Data!$R$19:$R$63,0)),".")</f>
        <v>.</v>
      </c>
      <c r="J36" s="1"/>
      <c r="K36" s="1"/>
      <c r="L36" s="1"/>
      <c r="M36" s="19" t="e">
        <f t="shared" si="0"/>
        <v>#N/A</v>
      </c>
      <c r="N36" s="125" t="str">
        <f>IF(ISNUMBER($M36),INDEX(Data!S$19:S$63,MATCH($M36,Data!$R$19:$R$63,0)),".")</f>
        <v>.</v>
      </c>
      <c r="O36" s="125" t="str">
        <f>IF(ISNUMBER($M36),INDEX(Data!$T$19:$T$63,MATCH($M36,Data!$R$19:$R$63,0)),"na")</f>
        <v>na</v>
      </c>
    </row>
    <row r="37" spans="1:15" ht="39" customHeight="1" x14ac:dyDescent="0.2">
      <c r="A37" s="17"/>
      <c r="B37" s="17" t="str">
        <f>IF(ISNUMBER($M37),INDEX(Data!B$19:B$63,MATCH($M37,Data!$R$19:$R$63,0)),".")</f>
        <v>.</v>
      </c>
      <c r="C37" s="17" t="str">
        <f>IF(ISNUMBER($M37),INDEX(Data!C$19:C$63,MATCH($M37,Data!$R$19:$R$63,0)),".")</f>
        <v>.</v>
      </c>
      <c r="D37" s="151"/>
      <c r="E37" s="152" t="str">
        <f>IF(N37=Data!$S$31,D37,N37)</f>
        <v>.</v>
      </c>
      <c r="F37" s="144"/>
      <c r="G37" s="145"/>
      <c r="H37" s="139" t="str">
        <f>IF(ISNUMBER($M37),INDEX(Data!D$19:D$63,MATCH($M37,Data!$R$19:$R$63,0)),".")</f>
        <v>.</v>
      </c>
      <c r="I37" s="18" t="str">
        <f>IF(ISNUMBER($M37),INDEX(Data!E$19:E$63,MATCH($M37,Data!$R$19:$R$63,0)),".")</f>
        <v>.</v>
      </c>
      <c r="J37" s="1"/>
      <c r="K37" s="1"/>
      <c r="L37" s="1"/>
      <c r="M37" s="19" t="e">
        <f t="shared" si="0"/>
        <v>#N/A</v>
      </c>
      <c r="N37" s="126" t="str">
        <f>IF(ISNUMBER($M37),INDEX(Data!S$19:S$63,MATCH($M37,Data!$R$19:$R$63,0)),".")</f>
        <v>.</v>
      </c>
      <c r="O37" s="126" t="str">
        <f>IF(ISNUMBER($M37),INDEX(Data!$T$19:$T$63,MATCH($M37,Data!$R$19:$R$63,0)),"na")</f>
        <v>na</v>
      </c>
    </row>
    <row r="38" spans="1:15" ht="39" customHeight="1" x14ac:dyDescent="0.2">
      <c r="A38" s="17"/>
      <c r="B38" s="17" t="str">
        <f>IF(ISNUMBER($M38),INDEX(Data!B$19:B$63,MATCH($M38,Data!$R$19:$R$63,0)),".")</f>
        <v>.</v>
      </c>
      <c r="C38" s="17" t="str">
        <f>IF(ISNUMBER($M38),INDEX(Data!C$19:C$63,MATCH($M38,Data!$R$19:$R$63,0)),".")</f>
        <v>.</v>
      </c>
      <c r="D38" s="151"/>
      <c r="E38" s="152" t="str">
        <f>IF(N38=Data!$S$31,D38,N38)</f>
        <v>.</v>
      </c>
      <c r="F38" s="144"/>
      <c r="G38" s="145"/>
      <c r="H38" s="139" t="str">
        <f>IF(ISNUMBER($M38),INDEX(Data!D$19:D$63,MATCH($M38,Data!$R$19:$R$63,0)),".")</f>
        <v>.</v>
      </c>
      <c r="I38" s="18" t="str">
        <f>IF(ISNUMBER($M38),INDEX(Data!E$19:E$63,MATCH($M38,Data!$R$19:$R$63,0)),".")</f>
        <v>.</v>
      </c>
      <c r="J38" s="1"/>
      <c r="K38" s="1"/>
      <c r="L38" s="1"/>
      <c r="M38" s="19" t="e">
        <f t="shared" si="0"/>
        <v>#N/A</v>
      </c>
      <c r="N38" s="126" t="str">
        <f>IF(ISNUMBER($M38),INDEX(Data!S$19:S$63,MATCH($M38,Data!$R$19:$R$63,0)),".")</f>
        <v>.</v>
      </c>
      <c r="O38" s="126" t="str">
        <f>IF(ISNUMBER($M38),INDEX(Data!$T$19:$T$63,MATCH($M38,Data!$R$19:$R$63,0)),"na")</f>
        <v>na</v>
      </c>
    </row>
    <row r="39" spans="1:15" ht="39" customHeight="1" x14ac:dyDescent="0.2">
      <c r="A39" s="17"/>
      <c r="B39" s="17" t="str">
        <f>IF(ISNUMBER($M39),INDEX(Data!B$19:B$63,MATCH($M39,Data!$R$19:$R$63,0)),".")</f>
        <v>.</v>
      </c>
      <c r="C39" s="17" t="str">
        <f>IF(ISNUMBER($M39),INDEX(Data!C$19:C$63,MATCH($M39,Data!$R$19:$R$63,0)),".")</f>
        <v>.</v>
      </c>
      <c r="D39" s="151"/>
      <c r="E39" s="152" t="str">
        <f>IF(N39=Data!$S$31,D39,N39)</f>
        <v>.</v>
      </c>
      <c r="F39" s="144"/>
      <c r="G39" s="145"/>
      <c r="H39" s="139" t="str">
        <f>IF(ISNUMBER($M39),INDEX(Data!D$19:D$63,MATCH($M39,Data!$R$19:$R$63,0)),".")</f>
        <v>.</v>
      </c>
      <c r="I39" s="18" t="str">
        <f>IF(ISNUMBER($M39),INDEX(Data!E$19:E$63,MATCH($M39,Data!$R$19:$R$63,0)),".")</f>
        <v>.</v>
      </c>
      <c r="J39" s="1"/>
      <c r="K39" s="1"/>
      <c r="L39" s="1"/>
      <c r="M39" s="19" t="e">
        <f t="shared" si="0"/>
        <v>#N/A</v>
      </c>
      <c r="N39" s="126" t="str">
        <f>IF(ISNUMBER($M39),INDEX(Data!S$19:S$63,MATCH($M39,Data!$R$19:$R$63,0)),".")</f>
        <v>.</v>
      </c>
      <c r="O39" s="126" t="str">
        <f>IF(ISNUMBER($M39),INDEX(Data!$T$19:$T$63,MATCH($M39,Data!$R$19:$R$63,0)),"na")</f>
        <v>na</v>
      </c>
    </row>
    <row r="40" spans="1:15" ht="39" customHeight="1" x14ac:dyDescent="0.2">
      <c r="A40" s="17"/>
      <c r="B40" s="17" t="str">
        <f>IF(ISNUMBER($M40),INDEX(Data!B$19:B$63,MATCH($M40,Data!$R$19:$R$63,0)),".")</f>
        <v>.</v>
      </c>
      <c r="C40" s="17" t="str">
        <f>IF(ISNUMBER($M40),INDEX(Data!C$19:C$63,MATCH($M40,Data!$R$19:$R$63,0)),".")</f>
        <v>.</v>
      </c>
      <c r="D40" s="151"/>
      <c r="E40" s="152" t="str">
        <f>IF(N40=Data!$S$31,D40,N40)</f>
        <v>.</v>
      </c>
      <c r="F40" s="144"/>
      <c r="G40" s="145"/>
      <c r="H40" s="139" t="str">
        <f>IF(ISNUMBER($M40),INDEX(Data!D$19:D$63,MATCH($M40,Data!$R$19:$R$63,0)),".")</f>
        <v>.</v>
      </c>
      <c r="I40" s="18" t="str">
        <f>IF(ISNUMBER($M40),INDEX(Data!E$19:E$63,MATCH($M40,Data!$R$19:$R$63,0)),".")</f>
        <v>.</v>
      </c>
      <c r="J40" s="1"/>
      <c r="K40" s="1"/>
      <c r="L40" s="1"/>
      <c r="M40" s="19" t="e">
        <f t="shared" si="0"/>
        <v>#N/A</v>
      </c>
      <c r="N40" s="126" t="str">
        <f>IF(ISNUMBER($M40),INDEX(Data!S$19:S$63,MATCH($M40,Data!$R$19:$R$63,0)),".")</f>
        <v>.</v>
      </c>
      <c r="O40" s="126" t="str">
        <f>IF(ISNUMBER($M40),INDEX(Data!$T$19:$T$63,MATCH($M40,Data!$R$19:$R$63,0)),"na")</f>
        <v>na</v>
      </c>
    </row>
    <row r="41" spans="1:15" ht="39" customHeight="1" x14ac:dyDescent="0.2">
      <c r="A41" s="17"/>
      <c r="B41" s="17" t="str">
        <f>IF(ISNUMBER($M41),INDEX(Data!B$19:B$63,MATCH($M41,Data!$R$19:$R$63,0)),".")</f>
        <v>.</v>
      </c>
      <c r="C41" s="17" t="str">
        <f>IF(ISNUMBER($M41),INDEX(Data!C$19:C$63,MATCH($M41,Data!$R$19:$R$63,0)),".")</f>
        <v>.</v>
      </c>
      <c r="D41" s="154"/>
      <c r="E41" s="152" t="str">
        <f>IF(N41=Data!$S$31,D41,N41)</f>
        <v>.</v>
      </c>
      <c r="F41" s="144"/>
      <c r="G41" s="145"/>
      <c r="H41" s="139" t="str">
        <f>IF(ISNUMBER($M41),INDEX(Data!D$19:D$63,MATCH($M41,Data!$R$19:$R$63,0)),".")</f>
        <v>.</v>
      </c>
      <c r="I41" s="18" t="str">
        <f>IF(ISNUMBER($M41),INDEX(Data!E$19:E$63,MATCH($M41,Data!$R$19:$R$63,0)),".")</f>
        <v>.</v>
      </c>
      <c r="J41" s="1"/>
      <c r="K41" s="1"/>
      <c r="L41" s="1"/>
      <c r="M41" s="19" t="e">
        <f t="shared" si="0"/>
        <v>#N/A</v>
      </c>
      <c r="N41" s="126" t="str">
        <f>IF(ISNUMBER($M41),INDEX(Data!S$19:S$63,MATCH($M41,Data!$R$19:$R$63,0)),".")</f>
        <v>.</v>
      </c>
      <c r="O41" s="126" t="str">
        <f>IF(ISNUMBER($M41),INDEX(Data!$T$19:$T$63,MATCH($M41,Data!$R$19:$R$63,0)),"na")</f>
        <v>na</v>
      </c>
    </row>
    <row r="42" spans="1:15" ht="39" customHeight="1" x14ac:dyDescent="0.2">
      <c r="A42" s="17"/>
      <c r="B42" s="17" t="str">
        <f>IF(ISNUMBER($M42),INDEX(Data!B$19:B$63,MATCH($M42,Data!$R$19:$R$63,0)),".")</f>
        <v>.</v>
      </c>
      <c r="C42" s="17" t="str">
        <f>IF(ISNUMBER($M42),INDEX(Data!C$19:C$63,MATCH($M42,Data!$R$19:$R$63,0)),".")</f>
        <v>.</v>
      </c>
      <c r="D42" s="154"/>
      <c r="E42" s="152" t="str">
        <f>IF(N42=Data!$S$31,D42,N42)</f>
        <v>.</v>
      </c>
      <c r="F42" s="144"/>
      <c r="G42" s="145"/>
      <c r="H42" s="139" t="str">
        <f>IF(ISNUMBER($M42),INDEX(Data!D$19:D$63,MATCH($M42,Data!$R$19:$R$63,0)),".")</f>
        <v>.</v>
      </c>
      <c r="I42" s="18" t="str">
        <f>IF(ISNUMBER($M42),INDEX(Data!E$19:E$63,MATCH($M42,Data!$R$19:$R$63,0)),".")</f>
        <v>.</v>
      </c>
      <c r="J42" s="1"/>
      <c r="K42" s="1"/>
      <c r="L42" s="1"/>
      <c r="M42" s="19" t="e">
        <f t="shared" si="0"/>
        <v>#N/A</v>
      </c>
      <c r="N42" s="126" t="str">
        <f>IF(ISNUMBER($M42),INDEX(Data!S$19:S$63,MATCH($M42,Data!$R$19:$R$63,0)),".")</f>
        <v>.</v>
      </c>
      <c r="O42" s="126" t="str">
        <f>IF(ISNUMBER($M42),INDEX(Data!$T$19:$T$63,MATCH($M42,Data!$R$19:$R$63,0)),"na")</f>
        <v>na</v>
      </c>
    </row>
    <row r="43" spans="1:15" ht="39" customHeight="1" x14ac:dyDescent="0.2">
      <c r="A43" s="17"/>
      <c r="B43" s="17" t="str">
        <f>IF(ISNUMBER($M43),INDEX(Data!B$19:B$63,MATCH($M43,Data!$R$19:$R$63,0)),".")</f>
        <v>.</v>
      </c>
      <c r="C43" s="17" t="str">
        <f>IF(ISNUMBER($M43),INDEX(Data!C$19:C$63,MATCH($M43,Data!$R$19:$R$63,0)),".")</f>
        <v>.</v>
      </c>
      <c r="D43" s="154"/>
      <c r="E43" s="152" t="str">
        <f>IF(N43=Data!$S$31,D43,N43)</f>
        <v>.</v>
      </c>
      <c r="F43" s="144"/>
      <c r="G43" s="145"/>
      <c r="H43" s="139" t="str">
        <f>IF(ISNUMBER($M43),INDEX(Data!D$19:D$63,MATCH($M43,Data!$R$19:$R$63,0)),".")</f>
        <v>.</v>
      </c>
      <c r="I43" s="18" t="str">
        <f>IF(ISNUMBER($M43),INDEX(Data!E$19:E$63,MATCH($M43,Data!$R$19:$R$63,0)),".")</f>
        <v>.</v>
      </c>
      <c r="J43" s="1"/>
      <c r="K43" s="1"/>
      <c r="L43" s="1"/>
      <c r="M43" s="19" t="e">
        <f t="shared" si="0"/>
        <v>#N/A</v>
      </c>
      <c r="N43" s="126" t="str">
        <f>IF(ISNUMBER($M43),INDEX(Data!S$19:S$63,MATCH($M43,Data!$R$19:$R$63,0)),".")</f>
        <v>.</v>
      </c>
      <c r="O43" s="126" t="str">
        <f>IF(ISNUMBER($M43),INDEX(Data!$T$19:$T$63,MATCH($M43,Data!$R$19:$R$63,0)),"na")</f>
        <v>na</v>
      </c>
    </row>
    <row r="44" spans="1:15" ht="39" customHeight="1" x14ac:dyDescent="0.2">
      <c r="A44" s="17"/>
      <c r="B44" s="17" t="str">
        <f>IF(ISNUMBER($M44),INDEX(Data!B$19:B$63,MATCH($M44,Data!$R$19:$R$63,0)),".")</f>
        <v>.</v>
      </c>
      <c r="C44" s="17" t="str">
        <f>IF(ISNUMBER($M44),INDEX(Data!C$19:C$63,MATCH($M44,Data!$R$19:$R$63,0)),".")</f>
        <v>.</v>
      </c>
      <c r="D44" s="154"/>
      <c r="E44" s="152" t="str">
        <f>IF(N44=Data!$S$31,D44,N44)</f>
        <v>.</v>
      </c>
      <c r="F44" s="144"/>
      <c r="G44" s="145"/>
      <c r="H44" s="139" t="str">
        <f>IF(ISNUMBER($M44),INDEX(Data!D$19:D$63,MATCH($M44,Data!$R$19:$R$63,0)),".")</f>
        <v>.</v>
      </c>
      <c r="I44" s="18" t="str">
        <f>IF(ISNUMBER($M44),INDEX(Data!E$19:E$63,MATCH($M44,Data!$R$19:$R$63,0)),".")</f>
        <v>.</v>
      </c>
      <c r="J44" s="1"/>
      <c r="K44" s="1"/>
      <c r="L44" s="1"/>
      <c r="M44" s="19" t="e">
        <f t="shared" si="0"/>
        <v>#N/A</v>
      </c>
      <c r="N44" s="126" t="str">
        <f>IF(ISNUMBER($M44),INDEX(Data!S$19:S$63,MATCH($M44,Data!$R$19:$R$63,0)),".")</f>
        <v>.</v>
      </c>
      <c r="O44" s="126" t="str">
        <f>IF(ISNUMBER($M44),INDEX(Data!$T$19:$T$63,MATCH($M44,Data!$R$19:$R$63,0)),"na")</f>
        <v>na</v>
      </c>
    </row>
    <row r="45" spans="1:15" ht="39" customHeight="1" x14ac:dyDescent="0.2">
      <c r="A45" s="17"/>
      <c r="B45" s="17" t="str">
        <f>IF(ISNUMBER($M45),INDEX(Data!B$19:B$63,MATCH($M45,Data!$R$19:$R$63,0)),".")</f>
        <v>.</v>
      </c>
      <c r="C45" s="17" t="str">
        <f>IF(ISNUMBER($M45),INDEX(Data!C$19:C$63,MATCH($M45,Data!$R$19:$R$63,0)),".")</f>
        <v>.</v>
      </c>
      <c r="D45" s="154"/>
      <c r="E45" s="152" t="str">
        <f>IF(N45=Data!$S$31,D45,N45)</f>
        <v>.</v>
      </c>
      <c r="F45" s="144"/>
      <c r="G45" s="145"/>
      <c r="H45" s="139" t="str">
        <f>IF(ISNUMBER($M45),INDEX(Data!D$19:D$63,MATCH($M45,Data!$R$19:$R$63,0)),".")</f>
        <v>.</v>
      </c>
      <c r="I45" s="18" t="str">
        <f>IF(ISNUMBER($M45),INDEX(Data!E$19:E$63,MATCH($M45,Data!$R$19:$R$63,0)),".")</f>
        <v>.</v>
      </c>
      <c r="J45" s="1"/>
      <c r="K45" s="1"/>
      <c r="L45" s="1"/>
      <c r="M45" s="19" t="e">
        <f t="shared" si="0"/>
        <v>#N/A</v>
      </c>
      <c r="N45" s="126" t="str">
        <f>IF(ISNUMBER($M45),INDEX(Data!S$19:S$63,MATCH($M45,Data!$R$19:$R$63,0)),".")</f>
        <v>.</v>
      </c>
      <c r="O45" s="126" t="str">
        <f>IF(ISNUMBER($M45),INDEX(Data!$T$19:$T$63,MATCH($M45,Data!$R$19:$R$63,0)),"na")</f>
        <v>na</v>
      </c>
    </row>
    <row r="46" spans="1:15" ht="39" customHeight="1" x14ac:dyDescent="0.2">
      <c r="A46" s="17"/>
      <c r="B46" s="17" t="str">
        <f>IF(ISNUMBER($M46),INDEX(Data!B$19:B$63,MATCH($M46,Data!$R$19:$R$63,0)),".")</f>
        <v>.</v>
      </c>
      <c r="C46" s="17" t="str">
        <f>IF(ISNUMBER($M46),INDEX(Data!C$19:C$63,MATCH($M46,Data!$R$19:$R$63,0)),".")</f>
        <v>.</v>
      </c>
      <c r="D46" s="154"/>
      <c r="E46" s="152" t="str">
        <f>IF(N46=Data!$S$31,D46,N46)</f>
        <v>.</v>
      </c>
      <c r="F46" s="144"/>
      <c r="G46" s="145"/>
      <c r="H46" s="139" t="str">
        <f>IF(ISNUMBER($M46),INDEX(Data!D$19:D$63,MATCH($M46,Data!$R$19:$R$63,0)),".")</f>
        <v>.</v>
      </c>
      <c r="I46" s="18" t="str">
        <f>IF(ISNUMBER($M46),INDEX(Data!E$19:E$63,MATCH($M46,Data!$R$19:$R$63,0)),".")</f>
        <v>.</v>
      </c>
      <c r="J46" s="1"/>
      <c r="K46" s="1"/>
      <c r="L46" s="1"/>
      <c r="M46" s="19" t="e">
        <f t="shared" si="0"/>
        <v>#N/A</v>
      </c>
      <c r="N46" s="126" t="str">
        <f>IF(ISNUMBER($M46),INDEX(Data!S$19:S$63,MATCH($M46,Data!$R$19:$R$63,0)),".")</f>
        <v>.</v>
      </c>
      <c r="O46" s="126" t="str">
        <f>IF(ISNUMBER($M46),INDEX(Data!$T$19:$T$63,MATCH($M46,Data!$R$19:$R$63,0)),"na")</f>
        <v>na</v>
      </c>
    </row>
    <row r="47" spans="1:15" ht="39" customHeight="1" x14ac:dyDescent="0.2">
      <c r="A47" s="17"/>
      <c r="B47" s="17" t="str">
        <f>IF(ISNUMBER($M47),INDEX(Data!B$19:B$63,MATCH($M47,Data!$R$19:$R$63,0)),".")</f>
        <v>.</v>
      </c>
      <c r="C47" s="17" t="str">
        <f>IF(ISNUMBER($M47),INDEX(Data!C$19:C$63,MATCH($M47,Data!$R$19:$R$63,0)),".")</f>
        <v>.</v>
      </c>
      <c r="D47" s="154"/>
      <c r="E47" s="152" t="str">
        <f>IF(N47=Data!$S$31,D47,N47)</f>
        <v>.</v>
      </c>
      <c r="F47" s="144"/>
      <c r="G47" s="145"/>
      <c r="H47" s="139" t="str">
        <f>IF(ISNUMBER($M47),INDEX(Data!D$19:D$63,MATCH($M47,Data!$R$19:$R$63,0)),".")</f>
        <v>.</v>
      </c>
      <c r="I47" s="18" t="str">
        <f>IF(ISNUMBER($M47),INDEX(Data!E$19:E$63,MATCH($M47,Data!$R$19:$R$63,0)),".")</f>
        <v>.</v>
      </c>
      <c r="J47" s="1"/>
      <c r="K47" s="1"/>
      <c r="L47" s="1"/>
      <c r="M47" s="19" t="e">
        <f t="shared" si="0"/>
        <v>#N/A</v>
      </c>
      <c r="N47" s="126" t="str">
        <f>IF(ISNUMBER($M47),INDEX(Data!S$19:S$63,MATCH($M47,Data!$R$19:$R$63,0)),".")</f>
        <v>.</v>
      </c>
      <c r="O47" s="126" t="str">
        <f>IF(ISNUMBER($M47),INDEX(Data!$T$19:$T$63,MATCH($M47,Data!$R$19:$R$63,0)),"na")</f>
        <v>na</v>
      </c>
    </row>
    <row r="48" spans="1:15" ht="39" customHeight="1" x14ac:dyDescent="0.2">
      <c r="A48" s="17"/>
      <c r="B48" s="17" t="str">
        <f>IF(ISNUMBER($M48),INDEX(Data!B$19:B$63,MATCH($M48,Data!$R$19:$R$63,0)),".")</f>
        <v>.</v>
      </c>
      <c r="C48" s="17" t="str">
        <f>IF(ISNUMBER($M48),INDEX(Data!C$19:C$63,MATCH($M48,Data!$R$19:$R$63,0)),".")</f>
        <v>.</v>
      </c>
      <c r="D48" s="154"/>
      <c r="E48" s="152" t="str">
        <f>IF(N48=Data!$S$31,D48,N48)</f>
        <v>.</v>
      </c>
      <c r="F48" s="144"/>
      <c r="G48" s="145"/>
      <c r="H48" s="139" t="str">
        <f>IF(ISNUMBER($M48),INDEX(Data!D$19:D$63,MATCH($M48,Data!$R$19:$R$63,0)),".")</f>
        <v>.</v>
      </c>
      <c r="I48" s="18" t="str">
        <f>IF(ISNUMBER($M48),INDEX(Data!E$19:E$63,MATCH($M48,Data!$R$19:$R$63,0)),".")</f>
        <v>.</v>
      </c>
      <c r="J48" s="1"/>
      <c r="K48" s="1"/>
      <c r="L48" s="1"/>
      <c r="M48" s="19" t="e">
        <f t="shared" si="0"/>
        <v>#N/A</v>
      </c>
      <c r="N48" s="126" t="str">
        <f>IF(ISNUMBER($M48),INDEX(Data!S$19:S$63,MATCH($M48,Data!$R$19:$R$63,0)),".")</f>
        <v>.</v>
      </c>
      <c r="O48" s="126" t="str">
        <f>IF(ISNUMBER($M48),INDEX(Data!$T$19:$T$63,MATCH($M48,Data!$R$19:$R$63,0)),"na")</f>
        <v>na</v>
      </c>
    </row>
    <row r="49" spans="2:15" ht="39" customHeight="1" x14ac:dyDescent="0.2">
      <c r="B49" s="17" t="str">
        <f>IF(ISNUMBER($M49),INDEX(Data!B$19:B$63,MATCH($M49,Data!$R$19:$R$63,0)),".")</f>
        <v>.</v>
      </c>
      <c r="C49" s="17" t="str">
        <f>IF(ISNUMBER($M49),INDEX(Data!C$19:C$63,MATCH($M49,Data!$R$19:$R$63,0)),".")</f>
        <v>.</v>
      </c>
      <c r="D49" s="154"/>
      <c r="E49" s="152" t="str">
        <f>IF(N49=Data!$S$31,D49,N49)</f>
        <v>.</v>
      </c>
      <c r="F49" s="144"/>
      <c r="G49" s="145"/>
      <c r="H49" s="139" t="str">
        <f>IF(ISNUMBER($M49),INDEX(Data!D$19:D$63,MATCH($M49,Data!$R$19:$R$63,0)),".")</f>
        <v>.</v>
      </c>
      <c r="I49" s="18" t="str">
        <f>IF(ISNUMBER($M49),INDEX(Data!E$19:E$63,MATCH($M49,Data!$R$19:$R$63,0)),".")</f>
        <v>.</v>
      </c>
      <c r="J49" s="1"/>
      <c r="K49" s="1"/>
      <c r="L49" s="1"/>
      <c r="M49" s="19" t="e">
        <f t="shared" si="0"/>
        <v>#N/A</v>
      </c>
      <c r="N49" s="126" t="str">
        <f>IF(ISNUMBER($M49),INDEX(Data!S$19:S$63,MATCH($M49,Data!$R$19:$R$63,0)),".")</f>
        <v>.</v>
      </c>
      <c r="O49" s="126" t="str">
        <f>IF(ISNUMBER($M49),INDEX(Data!$T$19:$T$63,MATCH($M49,Data!$R$19:$R$63,0)),"na")</f>
        <v>na</v>
      </c>
    </row>
    <row r="50" spans="2:15" ht="39" customHeight="1" x14ac:dyDescent="0.2">
      <c r="B50" s="17" t="str">
        <f>IF(ISNUMBER($M50),INDEX(Data!B$19:B$63,MATCH($M50,Data!$R$19:$R$63,0)),".")</f>
        <v>.</v>
      </c>
      <c r="C50" s="17" t="str">
        <f>IF(ISNUMBER($M50),INDEX(Data!C$19:C$63,MATCH($M50,Data!$R$19:$R$63,0)),".")</f>
        <v>.</v>
      </c>
      <c r="D50" s="154"/>
      <c r="E50" s="152" t="str">
        <f>IF(N50=Data!$S$31,D50,N50)</f>
        <v>.</v>
      </c>
      <c r="F50" s="146"/>
      <c r="G50" s="145"/>
      <c r="H50" s="139" t="str">
        <f>IF(ISNUMBER($M50),INDEX(Data!D$19:D$63,MATCH($M50,Data!$R$19:$R$63,0)),".")</f>
        <v>.</v>
      </c>
      <c r="I50" s="18" t="str">
        <f>IF(ISNUMBER($M50),INDEX(Data!E$19:E$63,MATCH($M50,Data!$R$19:$R$63,0)),".")</f>
        <v>.</v>
      </c>
      <c r="J50" s="1"/>
      <c r="K50" s="1"/>
      <c r="L50" s="1"/>
      <c r="M50" s="19" t="e">
        <f t="shared" si="0"/>
        <v>#N/A</v>
      </c>
      <c r="N50" s="126" t="str">
        <f>IF(ISNUMBER($M50),INDEX(Data!S$19:S$63,MATCH($M50,Data!$R$19:$R$63,0)),".")</f>
        <v>.</v>
      </c>
      <c r="O50" s="126" t="str">
        <f>IF(ISNUMBER($M50),INDEX(Data!$T$19:$T$63,MATCH($M50,Data!$R$19:$R$63,0)),"na")</f>
        <v>na</v>
      </c>
    </row>
    <row r="51" spans="2:15" ht="39" customHeight="1" x14ac:dyDescent="0.2">
      <c r="B51" s="17" t="str">
        <f>IF(ISNUMBER($M51),INDEX(Data!B$19:B$63,MATCH($M51,Data!$R$19:$R$63,0)),".")</f>
        <v>.</v>
      </c>
      <c r="C51" s="17" t="str">
        <f>IF(ISNUMBER($M51),INDEX(Data!C$19:C$63,MATCH($M51,Data!$R$19:$R$63,0)),".")</f>
        <v>.</v>
      </c>
      <c r="D51" s="154"/>
      <c r="E51" s="152" t="str">
        <f>IF(N51=Data!$S$31,D51,N51)</f>
        <v>.</v>
      </c>
      <c r="F51" s="146"/>
      <c r="G51" s="145"/>
      <c r="H51" s="139" t="str">
        <f>IF(ISNUMBER($M51),INDEX(Data!D$19:D$63,MATCH($M51,Data!$R$19:$R$63,0)),".")</f>
        <v>.</v>
      </c>
      <c r="I51" s="18" t="str">
        <f>IF(ISNUMBER($M51),INDEX(Data!E$19:E$63,MATCH($M51,Data!$R$19:$R$63,0)),".")</f>
        <v>.</v>
      </c>
      <c r="J51" s="1"/>
      <c r="K51" s="1"/>
      <c r="L51" s="1"/>
      <c r="M51" s="19" t="e">
        <f t="shared" si="0"/>
        <v>#N/A</v>
      </c>
      <c r="N51" s="126" t="str">
        <f>IF(ISNUMBER($M51),INDEX(Data!S$19:S$63,MATCH($M51,Data!$R$19:$R$63,0)),".")</f>
        <v>.</v>
      </c>
      <c r="O51" s="126" t="str">
        <f>IF(ISNUMBER($M51),INDEX(Data!$T$19:$T$63,MATCH($M51,Data!$R$19:$R$63,0)),"na")</f>
        <v>na</v>
      </c>
    </row>
    <row r="52" spans="2:15" ht="39" customHeight="1" x14ac:dyDescent="0.2">
      <c r="B52" s="17" t="str">
        <f>IF(ISNUMBER($M52),INDEX(Data!B$19:B$63,MATCH($M52,Data!$R$19:$R$63,0)),".")</f>
        <v>.</v>
      </c>
      <c r="C52" s="17" t="str">
        <f>IF(ISNUMBER($M52),INDEX(Data!C$19:C$63,MATCH($M52,Data!$R$19:$R$63,0)),".")</f>
        <v>.</v>
      </c>
      <c r="D52" s="154"/>
      <c r="E52" s="152" t="str">
        <f>IF(N52=Data!$S$31,D52,N52)</f>
        <v>.</v>
      </c>
      <c r="F52" s="146"/>
      <c r="G52" s="145"/>
      <c r="H52" s="139" t="str">
        <f>IF(ISNUMBER($M52),INDEX(Data!D$19:D$63,MATCH($M52,Data!$R$19:$R$63,0)),".")</f>
        <v>.</v>
      </c>
      <c r="I52" s="18" t="str">
        <f>IF(ISNUMBER($M52),INDEX(Data!E$19:E$63,MATCH($M52,Data!$R$19:$R$63,0)),".")</f>
        <v>.</v>
      </c>
      <c r="J52" s="1"/>
      <c r="K52" s="1"/>
      <c r="L52" s="1"/>
      <c r="M52" s="19" t="e">
        <f t="shared" si="0"/>
        <v>#N/A</v>
      </c>
      <c r="N52" s="126" t="str">
        <f>IF(ISNUMBER($M52),INDEX(Data!S$19:S$63,MATCH($M52,Data!$R$19:$R$63,0)),".")</f>
        <v>.</v>
      </c>
      <c r="O52" s="126" t="str">
        <f>IF(ISNUMBER($M52),INDEX(Data!$T$19:$T$63,MATCH($M52,Data!$R$19:$R$63,0)),"na")</f>
        <v>na</v>
      </c>
    </row>
    <row r="53" spans="2:15" ht="39" customHeight="1" x14ac:dyDescent="0.2">
      <c r="B53" s="17" t="str">
        <f>IF(ISNUMBER($M53),INDEX(Data!B$19:B$63,MATCH($M53,Data!$R$19:$R$63,0)),".")</f>
        <v>.</v>
      </c>
      <c r="C53" s="17" t="str">
        <f>IF(ISNUMBER($M53),INDEX(Data!C$19:C$63,MATCH($M53,Data!$R$19:$R$63,0)),".")</f>
        <v>.</v>
      </c>
      <c r="D53" s="154"/>
      <c r="E53" s="152" t="str">
        <f>IF(N53=Data!$S$31,D53,N53)</f>
        <v>.</v>
      </c>
      <c r="F53" s="146"/>
      <c r="G53" s="145"/>
      <c r="H53" s="139" t="str">
        <f>IF(ISNUMBER($M53),INDEX(Data!D$19:D$63,MATCH($M53,Data!$R$19:$R$63,0)),".")</f>
        <v>.</v>
      </c>
      <c r="I53" s="18" t="str">
        <f>IF(ISNUMBER($M53),INDEX(Data!E$19:E$63,MATCH($M53,Data!$R$19:$R$63,0)),".")</f>
        <v>.</v>
      </c>
      <c r="J53" s="1"/>
      <c r="K53" s="1"/>
      <c r="L53" s="1"/>
      <c r="M53" s="19" t="e">
        <f t="shared" si="0"/>
        <v>#N/A</v>
      </c>
      <c r="N53" s="126" t="str">
        <f>IF(ISNUMBER($M53),INDEX(Data!S$19:S$63,MATCH($M53,Data!$R$19:$R$63,0)),".")</f>
        <v>.</v>
      </c>
      <c r="O53" s="126" t="str">
        <f>IF(ISNUMBER($M53),INDEX(Data!$T$19:$T$63,MATCH($M53,Data!$R$19:$R$63,0)),"na")</f>
        <v>na</v>
      </c>
    </row>
    <row r="54" spans="2:15" ht="39" customHeight="1" x14ac:dyDescent="0.2">
      <c r="B54" s="17" t="str">
        <f>IF(ISNUMBER($M54),INDEX(Data!B$19:B$63,MATCH($M54,Data!$R$19:$R$63,0)),".")</f>
        <v>.</v>
      </c>
      <c r="C54" s="17" t="str">
        <f>IF(ISNUMBER($M54),INDEX(Data!C$19:C$63,MATCH($M54,Data!$R$19:$R$63,0)),".")</f>
        <v>.</v>
      </c>
      <c r="D54" s="154"/>
      <c r="E54" s="152" t="str">
        <f>IF(N54=Data!$S$31,D54,N54)</f>
        <v>.</v>
      </c>
      <c r="F54" s="146"/>
      <c r="G54" s="145"/>
      <c r="H54" s="139" t="str">
        <f>IF(ISNUMBER($M54),INDEX(Data!D$19:D$63,MATCH($M54,Data!$R$19:$R$63,0)),".")</f>
        <v>.</v>
      </c>
      <c r="I54" s="18" t="str">
        <f>IF(ISNUMBER($M54),INDEX(Data!E$19:E$63,MATCH($M54,Data!$R$19:$R$63,0)),".")</f>
        <v>.</v>
      </c>
      <c r="J54" s="1"/>
      <c r="K54" s="1"/>
      <c r="L54" s="1"/>
      <c r="M54" s="19" t="e">
        <f t="shared" si="0"/>
        <v>#N/A</v>
      </c>
      <c r="N54" s="126" t="str">
        <f>IF(ISNUMBER($M54),INDEX(Data!S$19:S$63,MATCH($M54,Data!$R$19:$R$63,0)),".")</f>
        <v>.</v>
      </c>
      <c r="O54" s="126" t="str">
        <f>IF(ISNUMBER($M54),INDEX(Data!$T$19:$T$63,MATCH($M54,Data!$R$19:$R$63,0)),"na")</f>
        <v>na</v>
      </c>
    </row>
    <row r="55" spans="2:15" ht="39" customHeight="1" x14ac:dyDescent="0.2">
      <c r="B55" s="17" t="str">
        <f>IF(ISNUMBER($M55),INDEX(Data!B$19:B$63,MATCH($M55,Data!$R$19:$R$63,0)),".")</f>
        <v>.</v>
      </c>
      <c r="C55" s="17" t="str">
        <f>IF(ISNUMBER($M55),INDEX(Data!C$19:C$63,MATCH($M55,Data!$R$19:$R$63,0)),".")</f>
        <v>.</v>
      </c>
      <c r="D55" s="154"/>
      <c r="E55" s="152" t="str">
        <f>IF(N55=Data!$S$31,D55,N55)</f>
        <v>.</v>
      </c>
      <c r="F55" s="146"/>
      <c r="G55" s="145"/>
      <c r="H55" s="139" t="str">
        <f>IF(ISNUMBER($M55),INDEX(Data!D$19:D$63,MATCH($M55,Data!$R$19:$R$63,0)),".")</f>
        <v>.</v>
      </c>
      <c r="I55" s="18" t="str">
        <f>IF(ISNUMBER($M55),INDEX(Data!E$19:E$63,MATCH($M55,Data!$R$19:$R$63,0)),".")</f>
        <v>.</v>
      </c>
      <c r="J55" s="1"/>
      <c r="K55" s="1"/>
      <c r="L55" s="1"/>
      <c r="M55" s="19" t="e">
        <f t="shared" si="0"/>
        <v>#N/A</v>
      </c>
      <c r="N55" s="126" t="str">
        <f>IF(ISNUMBER($M55),INDEX(Data!S$19:S$63,MATCH($M55,Data!$R$19:$R$63,0)),".")</f>
        <v>.</v>
      </c>
      <c r="O55" s="126" t="str">
        <f>IF(ISNUMBER($M55),INDEX(Data!$T$19:$T$63,MATCH($M55,Data!$R$19:$R$63,0)),"na")</f>
        <v>na</v>
      </c>
    </row>
    <row r="56" spans="2:15" ht="39" customHeight="1" x14ac:dyDescent="0.2">
      <c r="B56" s="17" t="str">
        <f>IF(ISNUMBER($M56),INDEX(Data!B$19:B$63,MATCH($M56,Data!$R$19:$R$63,0)),".")</f>
        <v>.</v>
      </c>
      <c r="C56" s="17" t="str">
        <f>IF(ISNUMBER($M56),INDEX(Data!C$19:C$63,MATCH($M56,Data!$R$19:$R$63,0)),".")</f>
        <v>.</v>
      </c>
      <c r="D56" s="154"/>
      <c r="E56" s="152" t="str">
        <f>IF(N56=Data!$S$31,D56,N56)</f>
        <v>.</v>
      </c>
      <c r="F56" s="146"/>
      <c r="G56" s="145"/>
      <c r="H56" s="139" t="str">
        <f>IF(ISNUMBER($M56),INDEX(Data!D$19:D$63,MATCH($M56,Data!$R$19:$R$63,0)),".")</f>
        <v>.</v>
      </c>
      <c r="I56" s="18" t="str">
        <f>IF(ISNUMBER($M56),INDEX(Data!E$19:E$63,MATCH($M56,Data!$R$19:$R$63,0)),".")</f>
        <v>.</v>
      </c>
      <c r="J56" s="1"/>
      <c r="K56" s="1"/>
      <c r="L56" s="1"/>
      <c r="M56" s="19" t="e">
        <f t="shared" si="0"/>
        <v>#N/A</v>
      </c>
      <c r="N56" s="126" t="str">
        <f>IF(ISNUMBER($M56),INDEX(Data!S$19:S$63,MATCH($M56,Data!$R$19:$R$63,0)),".")</f>
        <v>.</v>
      </c>
      <c r="O56" s="126" t="str">
        <f>IF(ISNUMBER($M56),INDEX(Data!$T$19:$T$63,MATCH($M56,Data!$R$19:$R$63,0)),"na")</f>
        <v>na</v>
      </c>
    </row>
    <row r="57" spans="2:15" ht="39" customHeight="1" x14ac:dyDescent="0.2">
      <c r="B57" s="17" t="str">
        <f>IF(ISNUMBER($M57),INDEX(Data!B$19:B$63,MATCH($M57,Data!$R$19:$R$63,0)),".")</f>
        <v>.</v>
      </c>
      <c r="C57" s="17" t="str">
        <f>IF(ISNUMBER($M57),INDEX(Data!C$19:C$63,MATCH($M57,Data!$R$19:$R$63,0)),".")</f>
        <v>.</v>
      </c>
      <c r="D57" s="154"/>
      <c r="E57" s="152" t="str">
        <f>IF(N57=Data!$S$31,D57,N57)</f>
        <v>.</v>
      </c>
      <c r="F57" s="146"/>
      <c r="G57" s="145"/>
      <c r="H57" s="139" t="str">
        <f>IF(ISNUMBER($M57),INDEX(Data!D$19:D$63,MATCH($M57,Data!$R$19:$R$63,0)),".")</f>
        <v>.</v>
      </c>
      <c r="I57" s="18" t="str">
        <f>IF(ISNUMBER($M57),INDEX(Data!E$19:E$63,MATCH($M57,Data!$R$19:$R$63,0)),".")</f>
        <v>.</v>
      </c>
      <c r="J57" s="1"/>
      <c r="K57" s="1"/>
      <c r="L57" s="1"/>
      <c r="M57" s="19" t="e">
        <f t="shared" si="0"/>
        <v>#N/A</v>
      </c>
      <c r="N57" s="126" t="str">
        <f>IF(ISNUMBER($M57),INDEX(Data!S$19:S$63,MATCH($M57,Data!$R$19:$R$63,0)),".")</f>
        <v>.</v>
      </c>
      <c r="O57" s="126" t="str">
        <f>IF(ISNUMBER($M57),INDEX(Data!$T$19:$T$63,MATCH($M57,Data!$R$19:$R$63,0)),"na")</f>
        <v>na</v>
      </c>
    </row>
    <row r="58" spans="2:15" ht="39" customHeight="1" x14ac:dyDescent="0.2">
      <c r="B58" s="17" t="str">
        <f>IF(ISNUMBER($M58),INDEX(Data!B$19:B$63,MATCH($M58,Data!$R$19:$R$63,0)),".")</f>
        <v>.</v>
      </c>
      <c r="C58" s="17" t="str">
        <f>IF(ISNUMBER($M58),INDEX(Data!C$19:C$63,MATCH($M58,Data!$R$19:$R$63,0)),".")</f>
        <v>.</v>
      </c>
      <c r="D58" s="154"/>
      <c r="E58" s="152" t="str">
        <f>IF(N58=Data!$S$31,D58,N58)</f>
        <v>.</v>
      </c>
      <c r="F58" s="146"/>
      <c r="G58" s="145"/>
      <c r="H58" s="139" t="str">
        <f>IF(ISNUMBER($M58),INDEX(Data!D$19:D$63,MATCH($M58,Data!$R$19:$R$63,0)),".")</f>
        <v>.</v>
      </c>
      <c r="I58" s="18" t="str">
        <f>IF(ISNUMBER($M58),INDEX(Data!E$19:E$63,MATCH($M58,Data!$R$19:$R$63,0)),".")</f>
        <v>.</v>
      </c>
      <c r="J58" s="1"/>
      <c r="K58" s="1"/>
      <c r="L58" s="1"/>
      <c r="M58" s="19" t="e">
        <f t="shared" si="0"/>
        <v>#N/A</v>
      </c>
      <c r="N58" s="126" t="str">
        <f>IF(ISNUMBER($M58),INDEX(Data!S$19:S$63,MATCH($M58,Data!$R$19:$R$63,0)),".")</f>
        <v>.</v>
      </c>
      <c r="O58" s="126" t="str">
        <f>IF(ISNUMBER($M58),INDEX(Data!$T$19:$T$63,MATCH($M58,Data!$R$19:$R$63,0)),"na")</f>
        <v>na</v>
      </c>
    </row>
    <row r="59" spans="2:15" ht="39" customHeight="1" x14ac:dyDescent="0.2">
      <c r="B59" s="17" t="str">
        <f>IF(ISNUMBER($M59),INDEX(Data!B$19:B$63,MATCH($M59,Data!$R$19:$R$63,0)),".")</f>
        <v>.</v>
      </c>
      <c r="C59" s="17" t="str">
        <f>IF(ISNUMBER($M59),INDEX(Data!C$19:C$63,MATCH($M59,Data!$R$19:$R$63,0)),".")</f>
        <v>.</v>
      </c>
      <c r="D59" s="154"/>
      <c r="E59" s="152" t="str">
        <f>IF(N59=Data!$S$31,D59,N59)</f>
        <v>.</v>
      </c>
      <c r="F59" s="146"/>
      <c r="G59" s="147"/>
      <c r="H59" s="139" t="str">
        <f>IF(ISNUMBER($M59),INDEX(Data!D$19:D$63,MATCH($M59,Data!$R$19:$R$63,0)),".")</f>
        <v>.</v>
      </c>
      <c r="I59" s="18" t="str">
        <f>IF(ISNUMBER($M59),INDEX(Data!E$19:E$63,MATCH($M59,Data!$R$19:$R$63,0)),".")</f>
        <v>.</v>
      </c>
      <c r="J59" s="1"/>
      <c r="K59" s="1"/>
      <c r="L59" s="1"/>
      <c r="M59" s="19" t="e">
        <f t="shared" si="0"/>
        <v>#N/A</v>
      </c>
      <c r="N59" s="126" t="str">
        <f>IF(ISNUMBER($M59),INDEX(Data!S$19:S$63,MATCH($M59,Data!$R$19:$R$63,0)),".")</f>
        <v>.</v>
      </c>
      <c r="O59" s="126" t="str">
        <f>IF(ISNUMBER($M59),INDEX(Data!$T$19:$T$63,MATCH($M59,Data!$R$19:$R$63,0)),"na")</f>
        <v>na</v>
      </c>
    </row>
  </sheetData>
  <sheetProtection formatCells="0" formatColumns="0" formatRows="0"/>
  <conditionalFormatting sqref="C8">
    <cfRule type="cellIs" dxfId="17" priority="1" operator="equal">
      <formula>0</formula>
    </cfRule>
  </conditionalFormatting>
  <conditionalFormatting sqref="D15">
    <cfRule type="cellIs" dxfId="16" priority="3" operator="equal">
      <formula>"no data required"</formula>
    </cfRule>
  </conditionalFormatting>
  <conditionalFormatting sqref="E16:E59">
    <cfRule type="cellIs" dxfId="14" priority="4" operator="equal">
      <formula>0</formula>
    </cfRule>
  </conditionalFormatting>
  <conditionalFormatting sqref="F15">
    <cfRule type="cellIs" dxfId="13" priority="2" operator="equal">
      <formula>"no data required"</formula>
    </cfRule>
  </conditionalFormatting>
  <conditionalFormatting sqref="F16:F49">
    <cfRule type="expression" dxfId="12" priority="9">
      <formula>N16="na"</formula>
    </cfRule>
    <cfRule type="expression" dxfId="11" priority="54">
      <formula>O16="na"</formula>
    </cfRule>
    <cfRule type="expression" dxfId="10" priority="55">
      <formula>ISNUMBER($M16)</formula>
    </cfRule>
  </conditionalFormatting>
  <conditionalFormatting sqref="G16:G59 N37:O59 D41:D59">
    <cfRule type="expression" dxfId="9" priority="48">
      <formula>ISNUMBER($M16)</formula>
    </cfRule>
  </conditionalFormatting>
  <conditionalFormatting sqref="H59">
    <cfRule type="expression" dxfId="8" priority="15">
      <formula>H59=H58</formula>
    </cfRule>
  </conditionalFormatting>
  <conditionalFormatting sqref="I59:I121">
    <cfRule type="expression" dxfId="7" priority="16">
      <formula>I59=I58</formula>
    </cfRule>
  </conditionalFormatting>
  <pageMargins left="0.7" right="0.7" top="0.75" bottom="0.75" header="0.3" footer="0.3"/>
  <pageSetup paperSize="8" orientation="landscape" r:id="rId1"/>
  <extLst>
    <ext xmlns:x14="http://schemas.microsoft.com/office/spreadsheetml/2009/9/main" uri="{78C0D931-6437-407d-A8EE-F0AAD7539E65}">
      <x14:conditionalFormattings>
        <x14:conditionalFormatting xmlns:xm="http://schemas.microsoft.com/office/excel/2006/main">
          <x14:cfRule type="expression" priority="43" id="{5C031B2F-D717-48CC-8668-0AE08F6197F6}">
            <xm:f>$N16&lt;&gt;Data!$S$31</xm:f>
            <x14:dxf>
              <fill>
                <patternFill patternType="solid">
                  <bgColor theme="0"/>
                </patternFill>
              </fill>
            </x14:dxf>
          </x14:cfRule>
          <xm:sqref>D16:D40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29"/>
  <sheetViews>
    <sheetView showGridLines="0" zoomScaleNormal="100" workbookViewId="0">
      <selection activeCell="F36" sqref="F36"/>
    </sheetView>
  </sheetViews>
  <sheetFormatPr defaultRowHeight="12" outlineLevelCol="1" x14ac:dyDescent="0.2"/>
  <cols>
    <col min="1" max="1" width="1.42578125" customWidth="1"/>
    <col min="2" max="2" width="8.28515625" customWidth="1"/>
    <col min="3" max="3" width="5.28515625" customWidth="1"/>
    <col min="4" max="4" width="13.42578125" customWidth="1"/>
    <col min="5" max="5" width="43.28515625" customWidth="1"/>
    <col min="6" max="6" width="75.42578125" customWidth="1"/>
    <col min="11" max="11" width="13.28515625" hidden="1" customWidth="1" outlineLevel="1"/>
    <col min="12" max="12" width="0" hidden="1" customWidth="1" outlineLevel="1"/>
    <col min="13" max="13" width="12.5703125" customWidth="1" collapsed="1"/>
  </cols>
  <sheetData>
    <row r="1" spans="2:11" ht="4.5" customHeight="1" x14ac:dyDescent="0.2">
      <c r="B1" s="1"/>
      <c r="C1" s="1"/>
      <c r="D1" s="1"/>
      <c r="E1" s="1"/>
      <c r="F1" s="1"/>
      <c r="G1" s="1"/>
      <c r="H1" s="1"/>
      <c r="I1" s="1"/>
      <c r="J1" s="1"/>
      <c r="K1" s="1"/>
    </row>
    <row r="2" spans="2:11" x14ac:dyDescent="0.2">
      <c r="B2" s="12" t="str">
        <f>'Utility name'!$C$2</f>
        <v>Independent Pricing and Regulatory Tribunal of NSW</v>
      </c>
      <c r="C2" s="1"/>
      <c r="D2" s="1"/>
      <c r="E2" s="1"/>
      <c r="F2" s="1"/>
      <c r="G2" s="1"/>
      <c r="H2" s="1"/>
      <c r="I2" s="1"/>
      <c r="J2" s="1"/>
      <c r="K2" s="1"/>
    </row>
    <row r="3" spans="2:11" x14ac:dyDescent="0.2">
      <c r="B3" s="12" t="str">
        <f>'Utility name'!C4</f>
        <v>Reporting template for water utility performance indicators and licence data</v>
      </c>
      <c r="C3" s="1"/>
      <c r="D3" s="1"/>
      <c r="E3" s="1"/>
      <c r="F3" s="1"/>
      <c r="G3" s="1"/>
      <c r="H3" s="1"/>
      <c r="I3" s="1"/>
      <c r="J3" s="1"/>
      <c r="K3" s="1"/>
    </row>
    <row r="4" spans="2:11" x14ac:dyDescent="0.2">
      <c r="B4" s="1"/>
      <c r="C4" s="1"/>
      <c r="D4" s="1"/>
      <c r="E4" s="1"/>
      <c r="F4" s="1"/>
      <c r="G4" s="1"/>
      <c r="H4" s="1"/>
      <c r="I4" s="1"/>
      <c r="J4" s="1"/>
      <c r="K4" s="1"/>
    </row>
    <row r="5" spans="2:11" ht="15.75" x14ac:dyDescent="0.25">
      <c r="B5" s="3" t="str">
        <f>"Licence data for reporting period "&amp;'Utility name'!$D$6</f>
        <v>Licence data for reporting period 2024-25</v>
      </c>
      <c r="C5" s="1"/>
      <c r="D5" s="1"/>
      <c r="E5" s="1"/>
      <c r="F5" s="1"/>
      <c r="G5" s="1"/>
      <c r="H5" s="1"/>
      <c r="I5" s="1"/>
      <c r="J5" s="1"/>
      <c r="K5" s="1"/>
    </row>
    <row r="6" spans="2:11" ht="12.75" thickBot="1" x14ac:dyDescent="0.25">
      <c r="B6" s="1"/>
      <c r="C6" s="1"/>
      <c r="D6" s="1"/>
      <c r="E6" s="1"/>
      <c r="F6" s="1"/>
      <c r="G6" s="1"/>
      <c r="H6" s="1"/>
      <c r="I6" s="1"/>
      <c r="J6" s="1"/>
      <c r="K6" s="1"/>
    </row>
    <row r="7" spans="2:11" x14ac:dyDescent="0.2">
      <c r="B7" s="128" t="str">
        <f>'Utility name'!C9</f>
        <v>Water utility</v>
      </c>
      <c r="C7" s="128"/>
      <c r="D7" s="128"/>
      <c r="E7" s="128">
        <f>'Utility name'!D9</f>
        <v>0</v>
      </c>
      <c r="F7" s="1"/>
      <c r="G7" s="1"/>
      <c r="H7" s="1"/>
      <c r="I7" s="1"/>
      <c r="J7" s="1"/>
      <c r="K7" s="14"/>
    </row>
    <row r="8" spans="2:11" x14ac:dyDescent="0.2">
      <c r="B8" s="1" t="e">
        <f>'Utility name'!C10</f>
        <v>#N/A</v>
      </c>
      <c r="C8" s="1"/>
      <c r="D8" s="1"/>
      <c r="E8" s="133" t="str">
        <f>'Utility name'!D10</f>
        <v>-</v>
      </c>
      <c r="F8" s="1"/>
      <c r="G8" s="1"/>
      <c r="H8" s="1"/>
      <c r="I8" s="1"/>
      <c r="J8" s="1"/>
      <c r="K8" s="1"/>
    </row>
    <row r="9" spans="2:11" ht="12.75" thickBot="1" x14ac:dyDescent="0.25">
      <c r="B9" s="119" t="str">
        <f>'Utility name'!C12</f>
        <v>Licence data items to report</v>
      </c>
      <c r="C9" s="119"/>
      <c r="D9" s="119"/>
      <c r="E9" s="120" t="e">
        <f>Data!$R$91</f>
        <v>#N/A</v>
      </c>
      <c r="F9" s="1"/>
      <c r="G9" s="1"/>
      <c r="H9" s="1"/>
      <c r="I9" s="1"/>
      <c r="J9" s="1"/>
      <c r="K9" s="1"/>
    </row>
    <row r="10" spans="2:11" x14ac:dyDescent="0.2">
      <c r="B10" s="1"/>
      <c r="C10" s="1"/>
      <c r="D10" s="1"/>
      <c r="E10" s="1"/>
      <c r="F10" s="1"/>
      <c r="G10" s="1"/>
      <c r="H10" s="1"/>
      <c r="I10" s="1"/>
      <c r="J10" s="1"/>
      <c r="K10" s="1"/>
    </row>
    <row r="11" spans="2:11" x14ac:dyDescent="0.2">
      <c r="B11" s="1" t="s">
        <v>130</v>
      </c>
      <c r="C11" s="1"/>
      <c r="D11" s="1"/>
      <c r="E11" s="1"/>
      <c r="F11" s="1"/>
      <c r="G11" s="1"/>
      <c r="H11" s="1"/>
      <c r="I11" s="1"/>
      <c r="J11" s="1"/>
      <c r="K11" s="1"/>
    </row>
    <row r="12" spans="2:11" ht="12.75" thickBot="1" x14ac:dyDescent="0.25">
      <c r="B12" s="1"/>
      <c r="C12" s="1"/>
      <c r="D12" s="1"/>
      <c r="E12" s="1"/>
      <c r="F12" s="1"/>
      <c r="G12" s="1"/>
      <c r="H12" s="1"/>
      <c r="I12" s="1"/>
      <c r="J12" s="1"/>
      <c r="K12" s="160" t="s">
        <v>160</v>
      </c>
    </row>
    <row r="13" spans="2:11" ht="36.75" thickBot="1" x14ac:dyDescent="0.25">
      <c r="B13" s="20" t="str">
        <f>Data!C73</f>
        <v>Licence data #</v>
      </c>
      <c r="C13" s="135" t="s">
        <v>145</v>
      </c>
      <c r="D13" s="155" t="s">
        <v>124</v>
      </c>
      <c r="E13" s="155" t="str">
        <f>Data!D73</f>
        <v>Licence data</v>
      </c>
      <c r="F13" s="20" t="str">
        <f>Data!E73</f>
        <v>Definition</v>
      </c>
      <c r="G13" s="1"/>
      <c r="H13" s="1"/>
      <c r="I13" s="1"/>
      <c r="J13" s="1"/>
      <c r="K13" s="157" t="s">
        <v>123</v>
      </c>
    </row>
    <row r="14" spans="2:11" ht="33" customHeight="1" x14ac:dyDescent="0.2">
      <c r="B14" s="17" t="str">
        <f>IF(ISNUMBER($K14),INDEX(Data!C$75:C$92,MATCH($K14,Data!$R$75:$R$92,0)),".")</f>
        <v>.</v>
      </c>
      <c r="C14" s="136" t="str">
        <f>IF(ISNUMBER($K14),INDEX(Data!S$75:S$92,MATCH($K14,Data!$R$75:$R$92,0)),".")</f>
        <v>.</v>
      </c>
      <c r="D14" s="156"/>
      <c r="E14" s="139" t="str">
        <f>IF(ISNUMBER($K14),INDEX(Data!D$75:D$92,MATCH($K14,Data!$R$75:$R$92,0)),".")</f>
        <v>.</v>
      </c>
      <c r="F14" s="18" t="str">
        <f>IF(ISNUMBER($K14),INDEX(Data!E$75:E$92,MATCH($K14,Data!$R$75:$R$92,0)),".")</f>
        <v>.</v>
      </c>
      <c r="G14" s="1"/>
      <c r="H14" s="1"/>
      <c r="I14" s="1"/>
      <c r="J14" s="1"/>
      <c r="K14" s="19" t="e">
        <f>IF(E9=0,".",1)</f>
        <v>#N/A</v>
      </c>
    </row>
    <row r="15" spans="2:11" ht="33" customHeight="1" x14ac:dyDescent="0.2">
      <c r="B15" s="17" t="str">
        <f>IF(ISNUMBER($K15),INDEX(Data!C$75:C$92,MATCH($K15,Data!$R$75:$R$92,0)),".")</f>
        <v>.</v>
      </c>
      <c r="C15" s="136" t="str">
        <f>IF(ISNUMBER($K15),INDEX(Data!S$75:S$92,MATCH($K15,Data!$R$75:$R$92,0)),".")</f>
        <v>.</v>
      </c>
      <c r="D15" s="156"/>
      <c r="E15" s="139" t="str">
        <f>IF(ISNUMBER($K15),INDEX(Data!D$75:D$92,MATCH($K15,Data!$R$75:$R$92,0)),".")</f>
        <v>.</v>
      </c>
      <c r="F15" s="18" t="str">
        <f>IF(ISNUMBER($K15),INDEX(Data!E$75:E$92,MATCH($K15,Data!$R$75:$R$92,0)),".")</f>
        <v>.</v>
      </c>
      <c r="G15" s="1"/>
      <c r="H15" s="1"/>
      <c r="I15" s="1"/>
      <c r="J15" s="1"/>
      <c r="K15" s="19" t="e">
        <f t="shared" ref="K15:K29" si="0">IF(K14=".",".",IF(K14+1&gt;$E$9,".",K14+1))</f>
        <v>#N/A</v>
      </c>
    </row>
    <row r="16" spans="2:11" ht="33" customHeight="1" x14ac:dyDescent="0.2">
      <c r="B16" s="17" t="str">
        <f>IF(ISNUMBER($K16),INDEX(Data!C$75:C$92,MATCH($K16,Data!$R$75:$R$92,0)),".")</f>
        <v>.</v>
      </c>
      <c r="C16" s="136" t="str">
        <f>IF(ISNUMBER($K16),INDEX(Data!S$75:S$92,MATCH($K16,Data!$R$75:$R$92,0)),".")</f>
        <v>.</v>
      </c>
      <c r="D16" s="156"/>
      <c r="E16" s="139" t="str">
        <f>IF(ISNUMBER($K16),INDEX(Data!D$75:D$92,MATCH($K16,Data!$R$75:$R$92,0)),".")</f>
        <v>.</v>
      </c>
      <c r="F16" s="18" t="str">
        <f>IF(ISNUMBER($K16),INDEX(Data!E$75:E$92,MATCH($K16,Data!$R$75:$R$92,0)),".")</f>
        <v>.</v>
      </c>
      <c r="G16" s="1"/>
      <c r="H16" s="1"/>
      <c r="I16" s="1"/>
      <c r="J16" s="1"/>
      <c r="K16" s="19" t="e">
        <f t="shared" si="0"/>
        <v>#N/A</v>
      </c>
    </row>
    <row r="17" spans="2:11" ht="33" customHeight="1" x14ac:dyDescent="0.2">
      <c r="B17" s="17" t="str">
        <f>IF(ISNUMBER($K17),INDEX(Data!C$75:C$92,MATCH($K17,Data!$R$75:$R$92,0)),".")</f>
        <v>.</v>
      </c>
      <c r="C17" s="136" t="str">
        <f>IF(ISNUMBER($K17),INDEX(Data!S$75:S$92,MATCH($K17,Data!$R$75:$R$92,0)),".")</f>
        <v>.</v>
      </c>
      <c r="D17" s="156"/>
      <c r="E17" s="139" t="str">
        <f>IF(ISNUMBER($K17),INDEX(Data!D$75:D$92,MATCH($K17,Data!$R$75:$R$92,0)),".")</f>
        <v>.</v>
      </c>
      <c r="F17" s="18" t="str">
        <f>IF(ISNUMBER($K17),INDEX(Data!E$75:E$92,MATCH($K17,Data!$R$75:$R$92,0)),".")</f>
        <v>.</v>
      </c>
      <c r="G17" s="1"/>
      <c r="H17" s="1"/>
      <c r="I17" s="1"/>
      <c r="J17" s="1"/>
      <c r="K17" s="19" t="e">
        <f t="shared" si="0"/>
        <v>#N/A</v>
      </c>
    </row>
    <row r="18" spans="2:11" ht="33" customHeight="1" x14ac:dyDescent="0.2">
      <c r="B18" s="17" t="str">
        <f>IF(ISNUMBER($K18),INDEX(Data!C$75:C$92,MATCH($K18,Data!$R$75:$R$92,0)),".")</f>
        <v>.</v>
      </c>
      <c r="C18" s="136" t="str">
        <f>IF(ISNUMBER($K18),INDEX(Data!S$75:S$92,MATCH($K18,Data!$R$75:$R$92,0)),".")</f>
        <v>.</v>
      </c>
      <c r="D18" s="156"/>
      <c r="E18" s="139" t="str">
        <f>IF(ISNUMBER($K18),INDEX(Data!D$75:D$92,MATCH($K18,Data!$R$75:$R$92,0)),".")</f>
        <v>.</v>
      </c>
      <c r="F18" s="18" t="str">
        <f>IF(ISNUMBER($K18),INDEX(Data!E$75:E$92,MATCH($K18,Data!$R$75:$R$92,0)),".")</f>
        <v>.</v>
      </c>
      <c r="G18" s="1"/>
      <c r="H18" s="1"/>
      <c r="I18" s="1"/>
      <c r="J18" s="1"/>
      <c r="K18" s="19" t="e">
        <f t="shared" si="0"/>
        <v>#N/A</v>
      </c>
    </row>
    <row r="19" spans="2:11" ht="33" customHeight="1" x14ac:dyDescent="0.2">
      <c r="B19" s="17" t="str">
        <f>IF(ISNUMBER($K19),INDEX(Data!C$75:C$92,MATCH($K19,Data!$R$75:$R$92,0)),".")</f>
        <v>.</v>
      </c>
      <c r="C19" s="136" t="str">
        <f>IF(ISNUMBER($K19),INDEX(Data!S$75:S$92,MATCH($K19,Data!$R$75:$R$92,0)),".")</f>
        <v>.</v>
      </c>
      <c r="D19" s="156"/>
      <c r="E19" s="139" t="str">
        <f>IF(ISNUMBER($K19),INDEX(Data!D$75:D$92,MATCH($K19,Data!$R$75:$R$92,0)),".")</f>
        <v>.</v>
      </c>
      <c r="F19" s="18" t="str">
        <f>IF(ISNUMBER($K19),INDEX(Data!E$75:E$92,MATCH($K19,Data!$R$75:$R$92,0)),".")</f>
        <v>.</v>
      </c>
      <c r="G19" s="1"/>
      <c r="H19" s="1"/>
      <c r="I19" s="1"/>
      <c r="J19" s="1"/>
      <c r="K19" s="19" t="e">
        <f t="shared" si="0"/>
        <v>#N/A</v>
      </c>
    </row>
    <row r="20" spans="2:11" ht="33" customHeight="1" x14ac:dyDescent="0.2">
      <c r="B20" s="17" t="str">
        <f>IF(ISNUMBER($K20),INDEX(Data!C$75:C$92,MATCH($K20,Data!$R$75:$R$92,0)),".")</f>
        <v>.</v>
      </c>
      <c r="C20" s="136" t="str">
        <f>IF(ISNUMBER($K20),INDEX(Data!S$75:S$92,MATCH($K20,Data!$R$75:$R$92,0)),".")</f>
        <v>.</v>
      </c>
      <c r="D20" s="156"/>
      <c r="E20" s="139" t="str">
        <f>IF(ISNUMBER($K20),INDEX(Data!D$75:D$92,MATCH($K20,Data!$R$75:$R$92,0)),".")</f>
        <v>.</v>
      </c>
      <c r="F20" s="18" t="str">
        <f>IF(ISNUMBER($K20),INDEX(Data!E$75:E$92,MATCH($K20,Data!$R$75:$R$92,0)),".")</f>
        <v>.</v>
      </c>
      <c r="G20" s="1"/>
      <c r="H20" s="1"/>
      <c r="I20" s="1"/>
      <c r="J20" s="1"/>
      <c r="K20" s="19" t="e">
        <f t="shared" si="0"/>
        <v>#N/A</v>
      </c>
    </row>
    <row r="21" spans="2:11" ht="33" customHeight="1" x14ac:dyDescent="0.2">
      <c r="B21" s="17" t="str">
        <f>IF(ISNUMBER($K21),INDEX(Data!C$75:C$92,MATCH($K21,Data!$R$75:$R$92,0)),".")</f>
        <v>.</v>
      </c>
      <c r="C21" s="136" t="str">
        <f>IF(ISNUMBER($K21),INDEX(Data!S$75:S$92,MATCH($K21,Data!$R$75:$R$92,0)),".")</f>
        <v>.</v>
      </c>
      <c r="D21" s="156"/>
      <c r="E21" s="139" t="str">
        <f>IF(ISNUMBER($K21),INDEX(Data!D$75:D$92,MATCH($K21,Data!$R$75:$R$92,0)),".")</f>
        <v>.</v>
      </c>
      <c r="F21" s="18" t="str">
        <f>IF(ISNUMBER($K21),INDEX(Data!E$75:E$92,MATCH($K21,Data!$R$75:$R$92,0)),".")</f>
        <v>.</v>
      </c>
      <c r="G21" s="1"/>
      <c r="H21" s="1"/>
      <c r="I21" s="1"/>
      <c r="J21" s="1"/>
      <c r="K21" s="19" t="e">
        <f t="shared" si="0"/>
        <v>#N/A</v>
      </c>
    </row>
    <row r="22" spans="2:11" ht="33" customHeight="1" x14ac:dyDescent="0.2">
      <c r="B22" s="17" t="str">
        <f>IF(ISNUMBER($K22),INDEX(Data!C$75:C$92,MATCH($K22,Data!$R$75:$R$92,0)),".")</f>
        <v>.</v>
      </c>
      <c r="C22" s="136" t="str">
        <f>IF(ISNUMBER($K22),INDEX(Data!S$75:S$92,MATCH($K22,Data!$R$75:$R$92,0)),".")</f>
        <v>.</v>
      </c>
      <c r="D22" s="156"/>
      <c r="E22" s="139" t="str">
        <f>IF(ISNUMBER($K22),INDEX(Data!D$75:D$92,MATCH($K22,Data!$R$75:$R$92,0)),".")</f>
        <v>.</v>
      </c>
      <c r="F22" s="18" t="str">
        <f>IF(ISNUMBER($K22),INDEX(Data!E$75:E$92,MATCH($K22,Data!$R$75:$R$92,0)),".")</f>
        <v>.</v>
      </c>
      <c r="G22" s="1"/>
      <c r="H22" s="1"/>
      <c r="I22" s="1"/>
      <c r="J22" s="1"/>
      <c r="K22" s="19" t="e">
        <f t="shared" si="0"/>
        <v>#N/A</v>
      </c>
    </row>
    <row r="23" spans="2:11" ht="33" customHeight="1" x14ac:dyDescent="0.2">
      <c r="B23" s="17" t="str">
        <f>IF(ISNUMBER($K23),INDEX(Data!C$75:C$92,MATCH($K23,Data!$R$75:$R$92,0)),".")</f>
        <v>.</v>
      </c>
      <c r="C23" s="136" t="str">
        <f>IF(ISNUMBER($K23),INDEX(Data!S$75:S$92,MATCH($K23,Data!$R$75:$R$92,0)),".")</f>
        <v>.</v>
      </c>
      <c r="D23" s="156"/>
      <c r="E23" s="139" t="str">
        <f>IF(ISNUMBER($K23),INDEX(Data!D$75:D$92,MATCH($K23,Data!$R$75:$R$92,0)),".")</f>
        <v>.</v>
      </c>
      <c r="F23" s="18" t="str">
        <f>IF(ISNUMBER($K23),INDEX(Data!E$75:E$92,MATCH($K23,Data!$R$75:$R$92,0)),".")</f>
        <v>.</v>
      </c>
      <c r="G23" s="1"/>
      <c r="H23" s="1"/>
      <c r="I23" s="1"/>
      <c r="J23" s="1"/>
      <c r="K23" s="19" t="e">
        <f t="shared" si="0"/>
        <v>#N/A</v>
      </c>
    </row>
    <row r="24" spans="2:11" ht="33" customHeight="1" x14ac:dyDescent="0.2">
      <c r="B24" s="17" t="str">
        <f>IF(ISNUMBER($K24),INDEX(Data!C$75:C$92,MATCH($K24,Data!$R$75:$R$92,0)),".")</f>
        <v>.</v>
      </c>
      <c r="C24" s="136" t="str">
        <f>IF(ISNUMBER($K24),INDEX(Data!S$75:S$92,MATCH($K24,Data!$R$75:$R$92,0)),".")</f>
        <v>.</v>
      </c>
      <c r="D24" s="156"/>
      <c r="E24" s="139" t="str">
        <f>IF(ISNUMBER($K24),INDEX(Data!D$75:D$92,MATCH($K24,Data!$R$75:$R$92,0)),".")</f>
        <v>.</v>
      </c>
      <c r="F24" s="18" t="str">
        <f>IF(ISNUMBER($K24),INDEX(Data!E$75:E$92,MATCH($K24,Data!$R$75:$R$92,0)),".")</f>
        <v>.</v>
      </c>
      <c r="G24" s="1"/>
      <c r="H24" s="1"/>
      <c r="I24" s="1"/>
      <c r="J24" s="1"/>
      <c r="K24" s="19" t="e">
        <f t="shared" si="0"/>
        <v>#N/A</v>
      </c>
    </row>
    <row r="25" spans="2:11" ht="33" customHeight="1" x14ac:dyDescent="0.2">
      <c r="B25" s="17" t="str">
        <f>IF(ISNUMBER($K25),INDEX(Data!C$75:C$92,MATCH($K25,Data!$R$75:$R$92,0)),".")</f>
        <v>.</v>
      </c>
      <c r="C25" s="136" t="str">
        <f>IF(ISNUMBER($K25),INDEX(Data!S$75:S$92,MATCH($K25,Data!$R$75:$R$92,0)),".")</f>
        <v>.</v>
      </c>
      <c r="D25" s="156"/>
      <c r="E25" s="139" t="str">
        <f>IF(ISNUMBER($K25),INDEX(Data!D$75:D$92,MATCH($K25,Data!$R$75:$R$92,0)),".")</f>
        <v>.</v>
      </c>
      <c r="F25" s="18" t="str">
        <f>IF(ISNUMBER($K25),INDEX(Data!E$75:E$92,MATCH($K25,Data!$R$75:$R$92,0)),".")</f>
        <v>.</v>
      </c>
      <c r="G25" s="1"/>
      <c r="H25" s="1"/>
      <c r="I25" s="1"/>
      <c r="J25" s="1"/>
      <c r="K25" s="19" t="e">
        <f t="shared" si="0"/>
        <v>#N/A</v>
      </c>
    </row>
    <row r="26" spans="2:11" ht="33" customHeight="1" x14ac:dyDescent="0.2">
      <c r="B26" s="17" t="str">
        <f>IF(ISNUMBER($K26),INDEX(Data!C$75:C$92,MATCH($K26,Data!$R$75:$R$92,0)),".")</f>
        <v>.</v>
      </c>
      <c r="C26" s="136" t="str">
        <f>IF(ISNUMBER($K26),INDEX(Data!S$75:S$92,MATCH($K26,Data!$R$75:$R$92,0)),".")</f>
        <v>.</v>
      </c>
      <c r="D26" s="156"/>
      <c r="E26" s="139" t="str">
        <f>IF(ISNUMBER($K26),INDEX(Data!D$75:D$92,MATCH($K26,Data!$R$75:$R$92,0)),".")</f>
        <v>.</v>
      </c>
      <c r="F26" s="18" t="str">
        <f>IF(ISNUMBER($K26),INDEX(Data!E$75:E$92,MATCH($K26,Data!$R$75:$R$92,0)),".")</f>
        <v>.</v>
      </c>
      <c r="G26" s="1"/>
      <c r="H26" s="1"/>
      <c r="I26" s="1"/>
      <c r="J26" s="1"/>
      <c r="K26" s="19" t="e">
        <f t="shared" si="0"/>
        <v>#N/A</v>
      </c>
    </row>
    <row r="27" spans="2:11" ht="33" customHeight="1" x14ac:dyDescent="0.2">
      <c r="B27" s="17" t="str">
        <f>IF(ISNUMBER($K27),INDEX(Data!C$75:C$92,MATCH($K27,Data!$R$75:$R$92,0)),".")</f>
        <v>.</v>
      </c>
      <c r="C27" s="136" t="str">
        <f>IF(ISNUMBER($K27),INDEX(Data!S$75:S$92,MATCH($K27,Data!$R$75:$R$92,0)),".")</f>
        <v>.</v>
      </c>
      <c r="D27" s="156"/>
      <c r="E27" s="139" t="str">
        <f>IF(ISNUMBER($K27),INDEX(Data!D$75:D$92,MATCH($K27,Data!$R$75:$R$92,0)),".")</f>
        <v>.</v>
      </c>
      <c r="F27" s="18" t="str">
        <f>IF(ISNUMBER($K27),INDEX(Data!E$75:E$92,MATCH($K27,Data!$R$75:$R$92,0)),".")</f>
        <v>.</v>
      </c>
      <c r="G27" s="1"/>
      <c r="H27" s="1"/>
      <c r="I27" s="1"/>
      <c r="J27" s="1"/>
      <c r="K27" s="19" t="e">
        <f t="shared" si="0"/>
        <v>#N/A</v>
      </c>
    </row>
    <row r="28" spans="2:11" ht="33" customHeight="1" x14ac:dyDescent="0.2">
      <c r="B28" s="17" t="str">
        <f>IF(ISNUMBER($K28),INDEX(Data!C$75:C$92,MATCH($K28,Data!$R$75:$R$92,0)),".")</f>
        <v>.</v>
      </c>
      <c r="C28" s="136" t="str">
        <f>IF(ISNUMBER($K28),INDEX(Data!S$75:S$92,MATCH($K28,Data!$R$75:$R$92,0)),".")</f>
        <v>.</v>
      </c>
      <c r="D28" s="156"/>
      <c r="E28" s="139" t="str">
        <f>IF(ISNUMBER($K28),INDEX(Data!D$75:D$92,MATCH($K28,Data!$R$75:$R$92,0)),".")</f>
        <v>.</v>
      </c>
      <c r="F28" s="18" t="str">
        <f>IF(ISNUMBER($K28),INDEX(Data!E$75:E$92,MATCH($K28,Data!$R$75:$R$92,0)),".")</f>
        <v>.</v>
      </c>
      <c r="G28" s="1"/>
      <c r="H28" s="1"/>
      <c r="I28" s="1"/>
      <c r="J28" s="1"/>
      <c r="K28" s="19" t="e">
        <f t="shared" si="0"/>
        <v>#N/A</v>
      </c>
    </row>
    <row r="29" spans="2:11" ht="33" customHeight="1" x14ac:dyDescent="0.2">
      <c r="B29" s="17" t="str">
        <f>IF(ISNUMBER($K29),INDEX(Data!C$75:C$92,MATCH($K29,Data!$R$75:$R$92,0)),".")</f>
        <v>.</v>
      </c>
      <c r="C29" s="136" t="str">
        <f>IF(ISNUMBER($K29),INDEX(Data!S$75:S$92,MATCH($K29,Data!$R$75:$R$92,0)),".")</f>
        <v>.</v>
      </c>
      <c r="D29" s="156"/>
      <c r="E29" s="139" t="str">
        <f>IF(ISNUMBER($K29),INDEX(Data!D$75:D$92,MATCH($K29,Data!$R$75:$R$92,0)),".")</f>
        <v>.</v>
      </c>
      <c r="F29" s="18" t="str">
        <f>IF(ISNUMBER($K29),INDEX(Data!E$75:E$92,MATCH($K29,Data!$R$75:$R$92,0)),".")</f>
        <v>.</v>
      </c>
      <c r="G29" s="1"/>
      <c r="H29" s="1"/>
      <c r="I29" s="1"/>
      <c r="J29" s="1"/>
      <c r="K29" s="19" t="e">
        <f t="shared" si="0"/>
        <v>#N/A</v>
      </c>
    </row>
  </sheetData>
  <sheetProtection formatCells="0" formatColumns="0" formatRows="0" insertColumns="0"/>
  <conditionalFormatting sqref="D14:D41">
    <cfRule type="expression" dxfId="6" priority="56">
      <formula>ISNUMBER($K14)</formula>
    </cfRule>
  </conditionalFormatting>
  <conditionalFormatting sqref="E8">
    <cfRule type="cellIs" dxfId="5" priority="1" operator="equal">
      <formula>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50"/>
  <sheetViews>
    <sheetView workbookViewId="0">
      <selection activeCell="G26" sqref="G26"/>
    </sheetView>
  </sheetViews>
  <sheetFormatPr defaultRowHeight="12" x14ac:dyDescent="0.2"/>
  <cols>
    <col min="1" max="1" width="3" customWidth="1"/>
    <col min="2" max="2" width="4.42578125" customWidth="1"/>
    <col min="3" max="3" width="45.28515625" customWidth="1"/>
    <col min="4" max="4" width="8.140625" customWidth="1"/>
    <col min="5" max="5" width="40" customWidth="1"/>
  </cols>
  <sheetData>
    <row r="1" spans="2:5" ht="6.75" customHeight="1" x14ac:dyDescent="0.2">
      <c r="B1" s="1"/>
      <c r="C1" s="1"/>
      <c r="D1" s="1"/>
      <c r="E1" s="1"/>
    </row>
    <row r="2" spans="2:5" x14ac:dyDescent="0.2">
      <c r="B2" s="12" t="str">
        <f>'Utility name'!$C$2</f>
        <v>Independent Pricing and Regulatory Tribunal of NSW</v>
      </c>
      <c r="C2" s="1"/>
      <c r="D2" s="1"/>
      <c r="E2" s="1"/>
    </row>
    <row r="3" spans="2:5" x14ac:dyDescent="0.2">
      <c r="B3" s="12" t="str">
        <f>'Utility name'!C4</f>
        <v>Reporting template for water utility performance indicators and licence data</v>
      </c>
      <c r="C3" s="1"/>
      <c r="D3" s="1"/>
      <c r="E3" s="1"/>
    </row>
    <row r="4" spans="2:5" x14ac:dyDescent="0.2">
      <c r="B4" s="1"/>
      <c r="C4" s="1"/>
      <c r="D4" s="1"/>
      <c r="E4" s="1"/>
    </row>
    <row r="5" spans="2:5" ht="15.75" x14ac:dyDescent="0.25">
      <c r="B5" s="3" t="s">
        <v>132</v>
      </c>
      <c r="C5" s="1"/>
      <c r="D5" s="1"/>
      <c r="E5" s="1"/>
    </row>
    <row r="6" spans="2:5" x14ac:dyDescent="0.2">
      <c r="B6" s="1"/>
      <c r="C6" s="1"/>
      <c r="D6" s="1"/>
      <c r="E6" s="1"/>
    </row>
    <row r="7" spans="2:5" x14ac:dyDescent="0.2">
      <c r="B7" s="109" t="s">
        <v>127</v>
      </c>
      <c r="C7" s="110"/>
      <c r="D7" s="110"/>
      <c r="E7" s="1"/>
    </row>
    <row r="8" spans="2:5" x14ac:dyDescent="0.2">
      <c r="B8" s="111" t="s">
        <v>128</v>
      </c>
      <c r="C8" s="112"/>
      <c r="D8" s="112"/>
      <c r="E8" s="1"/>
    </row>
    <row r="9" spans="2:5" x14ac:dyDescent="0.2">
      <c r="B9" s="1"/>
      <c r="C9" s="1"/>
      <c r="D9" s="1"/>
      <c r="E9" s="1"/>
    </row>
    <row r="10" spans="2:5" x14ac:dyDescent="0.2">
      <c r="B10" s="16" t="s">
        <v>108</v>
      </c>
      <c r="C10" s="9"/>
      <c r="D10" s="9" t="s">
        <v>109</v>
      </c>
      <c r="E10" s="9"/>
    </row>
    <row r="11" spans="2:5" x14ac:dyDescent="0.2">
      <c r="B11" s="13">
        <v>1</v>
      </c>
      <c r="C11" s="13" t="s">
        <v>105</v>
      </c>
      <c r="D11" s="13" t="e">
        <f>INDEX(B11:B15,MATCH('Utility name'!D9,C11:C15,0))</f>
        <v>#N/A</v>
      </c>
      <c r="E11" s="1">
        <f>'Utility name'!D9</f>
        <v>0</v>
      </c>
    </row>
    <row r="12" spans="2:5" x14ac:dyDescent="0.2">
      <c r="B12" s="1">
        <f>B11+1</f>
        <v>2</v>
      </c>
      <c r="C12" s="13" t="s">
        <v>106</v>
      </c>
      <c r="D12" s="13"/>
      <c r="E12" s="1"/>
    </row>
    <row r="13" spans="2:5" x14ac:dyDescent="0.2">
      <c r="B13" s="1">
        <f t="shared" ref="B13:B15" si="0">B12+1</f>
        <v>3</v>
      </c>
      <c r="C13" s="13" t="s">
        <v>107</v>
      </c>
      <c r="D13" s="13"/>
      <c r="E13" s="1"/>
    </row>
    <row r="14" spans="2:5" x14ac:dyDescent="0.2">
      <c r="B14" s="1">
        <f t="shared" si="0"/>
        <v>4</v>
      </c>
      <c r="C14" s="13" t="s">
        <v>250</v>
      </c>
      <c r="D14" s="13"/>
      <c r="E14" s="1"/>
    </row>
    <row r="15" spans="2:5" x14ac:dyDescent="0.2">
      <c r="B15" s="1">
        <f t="shared" si="0"/>
        <v>5</v>
      </c>
      <c r="C15" s="13" t="s">
        <v>249</v>
      </c>
      <c r="D15" s="13"/>
      <c r="E15" s="1"/>
    </row>
    <row r="16" spans="2:5" x14ac:dyDescent="0.2">
      <c r="B16" s="1"/>
      <c r="C16" s="1"/>
      <c r="D16" s="1"/>
      <c r="E16" s="1"/>
    </row>
    <row r="17" spans="2:5" x14ac:dyDescent="0.2">
      <c r="B17" s="1"/>
      <c r="C17" s="1"/>
      <c r="D17" s="1"/>
      <c r="E17" s="1"/>
    </row>
    <row r="18" spans="2:5" x14ac:dyDescent="0.2">
      <c r="B18" s="16" t="s">
        <v>125</v>
      </c>
      <c r="C18" s="16"/>
      <c r="D18" s="16"/>
      <c r="E18" s="9"/>
    </row>
    <row r="19" spans="2:5" x14ac:dyDescent="0.2">
      <c r="B19" s="7" t="s">
        <v>247</v>
      </c>
      <c r="D19" s="7"/>
      <c r="E19" s="1"/>
    </row>
    <row r="20" spans="2:5" x14ac:dyDescent="0.2">
      <c r="B20" s="1"/>
      <c r="C20" s="162" t="s">
        <v>241</v>
      </c>
      <c r="D20" s="13"/>
      <c r="E20" s="6" t="str">
        <f>IF($E$11=$C$14,$C20,IF($E$11=$C$15,$C37,"."))</f>
        <v>.</v>
      </c>
    </row>
    <row r="21" spans="2:5" x14ac:dyDescent="0.2">
      <c r="B21" s="1"/>
      <c r="C21" s="13" t="s">
        <v>97</v>
      </c>
      <c r="D21" s="13"/>
      <c r="E21" s="6" t="str">
        <f>IF($E$11=$C$14,$C21,IF($E$11=$C$15,$C39,"."))</f>
        <v>.</v>
      </c>
    </row>
    <row r="22" spans="2:5" x14ac:dyDescent="0.2">
      <c r="B22" s="1"/>
      <c r="C22" s="13" t="s">
        <v>98</v>
      </c>
      <c r="D22" s="13"/>
      <c r="E22" s="6" t="str">
        <f>IF($E$11=$C$14,$C22,IF($E$11=$C$15,$C40,"."))</f>
        <v>.</v>
      </c>
    </row>
    <row r="23" spans="2:5" x14ac:dyDescent="0.2">
      <c r="B23" s="1"/>
      <c r="C23" s="13" t="s">
        <v>187</v>
      </c>
      <c r="D23" s="13"/>
      <c r="E23" s="6" t="str">
        <f>IF($E$11=$C$14,$C23,IF($E$11=$C$15,$C41,"."))</f>
        <v>.</v>
      </c>
    </row>
    <row r="24" spans="2:5" x14ac:dyDescent="0.2">
      <c r="B24" s="1"/>
      <c r="C24" s="13" t="s">
        <v>188</v>
      </c>
      <c r="D24" s="13"/>
      <c r="E24" s="6" t="str">
        <f>IF($E$11=$C$14,$C24,IF($E$11=$C$15,#REF!,"."))</f>
        <v>.</v>
      </c>
    </row>
    <row r="25" spans="2:5" x14ac:dyDescent="0.2">
      <c r="B25" s="1"/>
      <c r="C25" s="13" t="s">
        <v>189</v>
      </c>
      <c r="D25" s="13"/>
      <c r="E25" s="6" t="str">
        <f>IF($E$11=$C$14,$C25,IF($E$11=$C$15,#REF!,"."))</f>
        <v>.</v>
      </c>
    </row>
    <row r="26" spans="2:5" x14ac:dyDescent="0.2">
      <c r="B26" s="1"/>
      <c r="C26" s="13" t="s">
        <v>190</v>
      </c>
      <c r="D26" s="13"/>
      <c r="E26" s="6" t="str">
        <f>IF($E$11=$C$14,$C26,IF($E$11=$C$15,$C42,"."))</f>
        <v>.</v>
      </c>
    </row>
    <row r="27" spans="2:5" x14ac:dyDescent="0.2">
      <c r="B27" s="1"/>
      <c r="C27" s="13" t="s">
        <v>191</v>
      </c>
      <c r="D27" s="13"/>
      <c r="E27" s="6" t="str">
        <f>IF($E$11=$C$14,$C27,IF($E$11=$C$15,#REF!,"."))</f>
        <v>.</v>
      </c>
    </row>
    <row r="28" spans="2:5" x14ac:dyDescent="0.2">
      <c r="B28" s="1"/>
      <c r="C28" s="13" t="s">
        <v>192</v>
      </c>
      <c r="D28" s="13"/>
      <c r="E28" s="6" t="str">
        <f>IF($E$11=$C$14,$C28,IF($E$11=$C$15,$C49,"."))</f>
        <v>.</v>
      </c>
    </row>
    <row r="29" spans="2:5" x14ac:dyDescent="0.2">
      <c r="B29" s="1"/>
      <c r="C29" s="13" t="s">
        <v>198</v>
      </c>
      <c r="D29" s="13"/>
      <c r="E29" s="6" t="str">
        <f>IF($E$11=$C$14,$C29,IF($E$11=$C$15,#REF!,"."))</f>
        <v>.</v>
      </c>
    </row>
    <row r="30" spans="2:5" x14ac:dyDescent="0.2">
      <c r="B30" s="1"/>
      <c r="C30" s="13" t="s">
        <v>193</v>
      </c>
      <c r="D30" s="13"/>
      <c r="E30" s="6" t="str">
        <f>IF($E$11=$C$14,$C30,IF($E$11=$C$15,$C50,"."))</f>
        <v>.</v>
      </c>
    </row>
    <row r="31" spans="2:5" x14ac:dyDescent="0.2">
      <c r="B31" s="1"/>
      <c r="C31" s="13" t="s">
        <v>194</v>
      </c>
      <c r="D31" s="13"/>
      <c r="E31" s="6" t="str">
        <f>IF($E$11=$C$14,$C31,IF($E$11=$C$15,$C51,"."))</f>
        <v>.</v>
      </c>
    </row>
    <row r="32" spans="2:5" x14ac:dyDescent="0.2">
      <c r="B32" s="1"/>
      <c r="C32" s="13" t="s">
        <v>99</v>
      </c>
      <c r="D32" s="13"/>
      <c r="E32" s="6" t="str">
        <f>IF($E$11=$C$14,$C32,IF($E$11=$C$15,$C52,"."))</f>
        <v>.</v>
      </c>
    </row>
    <row r="33" spans="2:5" x14ac:dyDescent="0.2">
      <c r="B33" s="1"/>
      <c r="C33" s="13" t="s">
        <v>197</v>
      </c>
      <c r="D33" s="13"/>
      <c r="E33" s="6" t="str">
        <f>IF($E$11=$C$14,$C33,IF($E$11=$C$15,$C56,"."))</f>
        <v>.</v>
      </c>
    </row>
    <row r="34" spans="2:5" x14ac:dyDescent="0.2">
      <c r="B34" s="1"/>
      <c r="C34" s="13" t="s">
        <v>199</v>
      </c>
      <c r="D34" s="13"/>
      <c r="E34" s="6" t="str">
        <f>IF($E$11=$C$14,$C34,IF($E$11=$C$15,$C57,"."))</f>
        <v>.</v>
      </c>
    </row>
    <row r="35" spans="2:5" x14ac:dyDescent="0.2">
      <c r="B35" s="1"/>
      <c r="C35" s="1"/>
      <c r="D35" s="1"/>
      <c r="E35" s="1"/>
    </row>
    <row r="36" spans="2:5" x14ac:dyDescent="0.2">
      <c r="B36" s="7" t="s">
        <v>248</v>
      </c>
      <c r="D36" s="7"/>
      <c r="E36" s="1"/>
    </row>
    <row r="37" spans="2:5" x14ac:dyDescent="0.2">
      <c r="B37" s="1"/>
      <c r="C37" s="162" t="s">
        <v>241</v>
      </c>
      <c r="D37" s="13"/>
      <c r="E37" s="1"/>
    </row>
    <row r="38" spans="2:5" x14ac:dyDescent="0.2">
      <c r="B38" s="1"/>
      <c r="C38" s="13" t="s">
        <v>97</v>
      </c>
      <c r="D38" s="13"/>
      <c r="E38" s="1"/>
    </row>
    <row r="39" spans="2:5" x14ac:dyDescent="0.2">
      <c r="B39" s="1"/>
      <c r="C39" s="13" t="s">
        <v>100</v>
      </c>
      <c r="D39" s="13"/>
      <c r="E39" s="1"/>
    </row>
    <row r="40" spans="2:5" x14ac:dyDescent="0.2">
      <c r="B40" s="1"/>
      <c r="C40" s="13" t="s">
        <v>195</v>
      </c>
      <c r="D40" s="13"/>
      <c r="E40" s="1"/>
    </row>
    <row r="41" spans="2:5" x14ac:dyDescent="0.2">
      <c r="B41" s="1"/>
      <c r="C41" s="13" t="s">
        <v>198</v>
      </c>
      <c r="D41" s="13"/>
      <c r="E41" s="1"/>
    </row>
    <row r="42" spans="2:5" x14ac:dyDescent="0.2">
      <c r="B42" s="1"/>
      <c r="C42" s="13" t="s">
        <v>101</v>
      </c>
      <c r="D42" s="13"/>
      <c r="E42" s="1"/>
    </row>
    <row r="43" spans="2:5" x14ac:dyDescent="0.2">
      <c r="B43" s="1"/>
      <c r="C43" s="13" t="s">
        <v>194</v>
      </c>
      <c r="D43" s="13"/>
      <c r="E43" s="1"/>
    </row>
    <row r="44" spans="2:5" x14ac:dyDescent="0.2">
      <c r="B44" s="1"/>
      <c r="C44" s="13" t="s">
        <v>99</v>
      </c>
      <c r="D44" s="13"/>
      <c r="E44" s="1"/>
    </row>
    <row r="45" spans="2:5" x14ac:dyDescent="0.2">
      <c r="B45" s="1"/>
      <c r="C45" s="13" t="s">
        <v>197</v>
      </c>
      <c r="D45" s="13"/>
      <c r="E45" s="1"/>
    </row>
    <row r="46" spans="2:5" x14ac:dyDescent="0.2">
      <c r="B46" s="1"/>
      <c r="C46" s="13" t="s">
        <v>199</v>
      </c>
      <c r="D46" s="13"/>
      <c r="E46" s="1"/>
    </row>
    <row r="47" spans="2:5" x14ac:dyDescent="0.2">
      <c r="B47" s="1"/>
      <c r="C47" s="1"/>
      <c r="D47" s="1"/>
      <c r="E47" s="1"/>
    </row>
    <row r="48" spans="2:5" x14ac:dyDescent="0.2">
      <c r="B48" s="1"/>
      <c r="C48" s="1"/>
      <c r="D48" s="1"/>
      <c r="E48" s="1"/>
    </row>
    <row r="49" spans="2:5" x14ac:dyDescent="0.2">
      <c r="B49" s="1"/>
      <c r="C49" s="1"/>
      <c r="D49" s="1"/>
      <c r="E49" s="1"/>
    </row>
    <row r="50" spans="2:5" x14ac:dyDescent="0.2">
      <c r="B50" s="1"/>
      <c r="C50" s="1"/>
      <c r="D50" s="1"/>
      <c r="E50" s="1"/>
    </row>
  </sheetData>
  <pageMargins left="0.7" right="0.7" top="0.75" bottom="0.75" header="0.3" footer="0.3"/>
  <pageSetup orientation="landscape" horizontalDpi="200" verticalDpi="200" r:id="rId1"/>
  <rowBreaks count="1" manualBreakCount="1">
    <brk id="35"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96"/>
  <sheetViews>
    <sheetView zoomScaleNormal="100" workbookViewId="0">
      <selection activeCell="Z44" sqref="Z44"/>
    </sheetView>
  </sheetViews>
  <sheetFormatPr defaultRowHeight="12" x14ac:dyDescent="0.2"/>
  <cols>
    <col min="1" max="1" width="8.140625" customWidth="1"/>
    <col min="2" max="2" width="18.42578125" customWidth="1"/>
    <col min="3" max="3" width="22" customWidth="1"/>
    <col min="4" max="4" width="56.140625" customWidth="1"/>
    <col min="5" max="5" width="77.7109375" customWidth="1"/>
    <col min="6" max="6" width="1.85546875" customWidth="1"/>
    <col min="12" max="12" width="1.42578125" customWidth="1"/>
    <col min="18" max="18" width="14.7109375" customWidth="1"/>
    <col min="20" max="20" width="11.7109375" style="5" customWidth="1"/>
  </cols>
  <sheetData>
    <row r="1" spans="1:23" ht="6.75" customHeight="1" x14ac:dyDescent="0.2">
      <c r="A1" s="1"/>
      <c r="B1" s="1"/>
      <c r="C1" s="1"/>
      <c r="D1" s="1"/>
      <c r="E1" s="1"/>
      <c r="F1" s="1"/>
      <c r="G1" s="1"/>
      <c r="H1" s="1"/>
      <c r="I1" s="1"/>
      <c r="J1" s="1"/>
      <c r="K1" s="1"/>
      <c r="L1" s="1"/>
      <c r="M1" s="1"/>
      <c r="N1" s="1"/>
      <c r="O1" s="1"/>
      <c r="P1" s="1"/>
      <c r="Q1" s="1"/>
      <c r="R1" s="1"/>
      <c r="S1" s="1"/>
      <c r="T1" s="6"/>
      <c r="U1" s="1"/>
      <c r="V1" s="1"/>
      <c r="W1" s="1"/>
    </row>
    <row r="2" spans="1:23" x14ac:dyDescent="0.2">
      <c r="A2" s="1"/>
      <c r="B2" s="12" t="str">
        <f>'Utility name'!$C$2</f>
        <v>Independent Pricing and Regulatory Tribunal of NSW</v>
      </c>
      <c r="C2" s="1"/>
      <c r="D2" s="1"/>
      <c r="E2" s="1"/>
      <c r="F2" s="1"/>
      <c r="G2" s="1"/>
      <c r="H2" s="1"/>
      <c r="I2" s="1"/>
      <c r="J2" s="1"/>
      <c r="K2" s="1"/>
      <c r="L2" s="1"/>
      <c r="M2" s="1"/>
      <c r="N2" s="1"/>
      <c r="O2" s="1"/>
      <c r="P2" s="1"/>
      <c r="Q2" s="1"/>
      <c r="R2" s="1"/>
      <c r="S2" s="1"/>
      <c r="T2" s="6"/>
      <c r="U2" s="1"/>
      <c r="V2" s="1"/>
      <c r="W2" s="1"/>
    </row>
    <row r="3" spans="1:23" x14ac:dyDescent="0.2">
      <c r="A3" s="1"/>
      <c r="B3" s="12" t="str">
        <f>'Utility name'!C4</f>
        <v>Reporting template for water utility performance indicators and licence data</v>
      </c>
      <c r="C3" s="1"/>
      <c r="D3" s="1"/>
      <c r="E3" s="1"/>
      <c r="F3" s="1"/>
      <c r="G3" s="1"/>
      <c r="H3" s="1"/>
      <c r="I3" s="1"/>
      <c r="J3" s="1"/>
      <c r="K3" s="1"/>
      <c r="L3" s="1"/>
      <c r="M3" s="1"/>
      <c r="N3" s="1"/>
      <c r="O3" s="1"/>
      <c r="P3" s="1"/>
      <c r="Q3" s="1"/>
      <c r="R3" s="1"/>
      <c r="S3" s="1"/>
      <c r="T3" s="6"/>
      <c r="U3" s="1"/>
      <c r="V3" s="1"/>
      <c r="W3" s="1"/>
    </row>
    <row r="4" spans="1:23" x14ac:dyDescent="0.2">
      <c r="A4" s="1"/>
      <c r="B4" s="12"/>
      <c r="C4" s="1"/>
      <c r="D4" s="1"/>
      <c r="E4" s="1"/>
      <c r="F4" s="1"/>
      <c r="G4" s="1"/>
      <c r="H4" s="1"/>
      <c r="I4" s="1"/>
      <c r="J4" s="1"/>
      <c r="K4" s="1"/>
      <c r="L4" s="1"/>
      <c r="M4" s="1"/>
      <c r="N4" s="1"/>
      <c r="O4" s="1"/>
      <c r="P4" s="1"/>
      <c r="Q4" s="1"/>
      <c r="R4" s="1"/>
      <c r="S4" s="1"/>
      <c r="T4" s="6"/>
      <c r="U4" s="1"/>
      <c r="V4" s="1"/>
      <c r="W4" s="1"/>
    </row>
    <row r="5" spans="1:23" ht="15.75" x14ac:dyDescent="0.25">
      <c r="A5" s="1"/>
      <c r="B5" s="3" t="s">
        <v>131</v>
      </c>
      <c r="C5" s="1"/>
      <c r="D5" s="1"/>
      <c r="E5" s="1"/>
      <c r="F5" s="1"/>
      <c r="G5" s="1"/>
      <c r="H5" s="1"/>
      <c r="I5" s="1"/>
      <c r="J5" s="1"/>
      <c r="K5" s="1"/>
      <c r="L5" s="1"/>
      <c r="M5" s="1"/>
      <c r="N5" s="1"/>
      <c r="O5" s="1"/>
      <c r="P5" s="1"/>
      <c r="Q5" s="1"/>
      <c r="R5" s="1"/>
      <c r="S5" s="1"/>
      <c r="T5" s="6"/>
      <c r="U5" s="1"/>
      <c r="V5" s="1"/>
      <c r="W5" s="1"/>
    </row>
    <row r="6" spans="1:23" x14ac:dyDescent="0.2">
      <c r="A6" s="1"/>
      <c r="B6" s="1"/>
      <c r="C6" s="1"/>
      <c r="D6" s="1"/>
      <c r="E6" s="1"/>
      <c r="F6" s="1"/>
      <c r="G6" s="1"/>
      <c r="H6" s="1"/>
      <c r="I6" s="1"/>
      <c r="J6" s="1"/>
      <c r="K6" s="1"/>
      <c r="L6" s="1"/>
      <c r="M6" s="1"/>
      <c r="N6" s="1"/>
      <c r="O6" s="1"/>
      <c r="P6" s="1"/>
      <c r="Q6" s="1"/>
      <c r="R6" s="1"/>
      <c r="S6" s="1"/>
      <c r="T6" s="6"/>
      <c r="U6" s="1"/>
      <c r="V6" s="1"/>
    </row>
    <row r="7" spans="1:23" x14ac:dyDescent="0.2">
      <c r="A7" s="1"/>
      <c r="B7" s="109" t="s">
        <v>127</v>
      </c>
      <c r="C7" s="110"/>
      <c r="D7" s="110"/>
      <c r="E7" s="1"/>
      <c r="F7" s="1"/>
      <c r="G7" s="1"/>
      <c r="H7" s="1"/>
      <c r="I7" s="1"/>
      <c r="J7" s="1"/>
      <c r="K7" s="1"/>
      <c r="L7" s="1"/>
      <c r="M7" s="1"/>
      <c r="N7" s="1"/>
      <c r="O7" s="1"/>
      <c r="P7" s="1"/>
      <c r="Q7" s="1"/>
      <c r="R7" s="1"/>
      <c r="S7" s="1"/>
      <c r="T7" s="6"/>
      <c r="U7" s="1"/>
      <c r="V7" s="1"/>
      <c r="W7" s="1"/>
    </row>
    <row r="8" spans="1:23" x14ac:dyDescent="0.2">
      <c r="A8" s="1"/>
      <c r="B8" s="108" t="s">
        <v>128</v>
      </c>
      <c r="C8" s="1"/>
      <c r="D8" s="1"/>
      <c r="E8" s="1"/>
      <c r="F8" s="1"/>
      <c r="G8" s="1"/>
      <c r="H8" s="1"/>
      <c r="I8" s="1"/>
      <c r="J8" s="1"/>
      <c r="K8" s="1"/>
      <c r="L8" s="1"/>
      <c r="M8" s="1"/>
      <c r="N8" s="1"/>
      <c r="O8" s="1"/>
      <c r="P8" s="1"/>
      <c r="Q8" s="1"/>
      <c r="R8" s="1"/>
      <c r="S8" s="1"/>
      <c r="T8" s="6"/>
      <c r="U8" s="1"/>
      <c r="V8" s="1"/>
      <c r="W8" s="1"/>
    </row>
    <row r="9" spans="1:23" x14ac:dyDescent="0.2">
      <c r="A9" s="1"/>
      <c r="B9" s="113" t="s">
        <v>129</v>
      </c>
      <c r="C9" s="113"/>
      <c r="D9" s="113"/>
      <c r="E9" s="1"/>
      <c r="F9" s="1"/>
      <c r="G9" s="1"/>
      <c r="H9" s="1"/>
      <c r="I9" s="1"/>
      <c r="J9" s="1"/>
      <c r="K9" s="1"/>
      <c r="L9" s="1"/>
      <c r="M9" s="1"/>
      <c r="N9" s="1"/>
      <c r="O9" s="1"/>
      <c r="P9" s="1"/>
      <c r="Q9" s="1"/>
      <c r="R9" s="1"/>
      <c r="S9" s="1"/>
      <c r="T9" s="6"/>
      <c r="U9" s="1"/>
      <c r="V9" s="1"/>
      <c r="W9" s="1"/>
    </row>
    <row r="10" spans="1:23" x14ac:dyDescent="0.2">
      <c r="A10" s="1"/>
      <c r="B10" s="1"/>
      <c r="C10" s="1"/>
      <c r="D10" s="1"/>
      <c r="E10" s="1"/>
      <c r="F10" s="1"/>
      <c r="G10" s="1"/>
      <c r="H10" s="1"/>
      <c r="I10" s="1"/>
      <c r="J10" s="1"/>
      <c r="K10" s="1"/>
      <c r="L10" s="1"/>
      <c r="M10" s="1"/>
      <c r="N10" s="1"/>
      <c r="O10" s="1"/>
      <c r="P10" s="1"/>
      <c r="Q10" s="1"/>
      <c r="R10" s="1"/>
      <c r="S10" s="1"/>
      <c r="T10" s="6"/>
      <c r="U10" s="1"/>
      <c r="V10" s="1"/>
      <c r="W10" s="1"/>
    </row>
    <row r="11" spans="1:23" x14ac:dyDescent="0.2">
      <c r="A11" s="1"/>
      <c r="B11" s="110" t="s">
        <v>136</v>
      </c>
      <c r="C11" s="110"/>
      <c r="D11" s="116" t="s">
        <v>137</v>
      </c>
      <c r="E11" s="1"/>
      <c r="F11" s="1"/>
      <c r="G11" s="1"/>
      <c r="H11" s="1"/>
      <c r="I11" s="1"/>
      <c r="J11" s="1"/>
      <c r="K11" s="1"/>
      <c r="L11" s="1"/>
      <c r="M11" s="1"/>
      <c r="N11" s="1"/>
      <c r="O11" s="1"/>
      <c r="P11" s="1"/>
      <c r="Q11" s="1"/>
      <c r="R11" s="1"/>
      <c r="S11" s="1"/>
      <c r="T11" s="6"/>
      <c r="U11" s="1"/>
      <c r="V11" s="1"/>
      <c r="W11" s="1"/>
    </row>
    <row r="12" spans="1:23" x14ac:dyDescent="0.2">
      <c r="A12" s="1"/>
      <c r="B12" s="114" t="str">
        <f>B15</f>
        <v>Table 1 - Performance indicators</v>
      </c>
      <c r="C12" s="1"/>
      <c r="D12" s="8">
        <f>ROW(B15)</f>
        <v>15</v>
      </c>
      <c r="E12" s="1"/>
      <c r="F12" s="1"/>
      <c r="G12" s="1"/>
      <c r="H12" s="1"/>
      <c r="I12" s="1"/>
      <c r="J12" s="1"/>
      <c r="K12" s="1"/>
      <c r="L12" s="1"/>
      <c r="M12" s="1"/>
      <c r="N12" s="1"/>
      <c r="O12" s="1"/>
      <c r="P12" s="1"/>
      <c r="Q12" s="1"/>
      <c r="R12" s="1"/>
      <c r="S12" s="1"/>
      <c r="T12" s="6"/>
      <c r="U12" s="1"/>
      <c r="V12" s="1"/>
      <c r="W12" s="1"/>
    </row>
    <row r="13" spans="1:23" x14ac:dyDescent="0.2">
      <c r="A13" s="1"/>
      <c r="B13" s="115" t="str">
        <f>B71</f>
        <v>Table 2 - Licence data</v>
      </c>
      <c r="C13" s="112"/>
      <c r="D13" s="117">
        <f>ROW(B71)</f>
        <v>71</v>
      </c>
      <c r="E13" s="1"/>
      <c r="F13" s="1"/>
      <c r="G13" s="1"/>
      <c r="H13" s="1"/>
      <c r="I13" s="1"/>
      <c r="J13" s="1"/>
      <c r="K13" s="1"/>
      <c r="L13" s="1"/>
      <c r="M13" s="1"/>
      <c r="N13" s="1"/>
      <c r="O13" s="1"/>
      <c r="P13" s="1"/>
      <c r="Q13" s="1"/>
      <c r="R13" s="1"/>
      <c r="S13" s="1"/>
      <c r="T13" s="6"/>
      <c r="U13" s="1"/>
      <c r="V13" s="1"/>
      <c r="W13" s="1"/>
    </row>
    <row r="14" spans="1:23" x14ac:dyDescent="0.2">
      <c r="A14" s="1"/>
      <c r="B14" s="1"/>
      <c r="C14" s="1"/>
      <c r="D14" s="1"/>
      <c r="E14" s="1"/>
      <c r="F14" s="1"/>
      <c r="G14" s="1"/>
      <c r="H14" s="1"/>
      <c r="I14" s="1"/>
      <c r="J14" s="1"/>
      <c r="K14" s="1"/>
      <c r="L14" s="1"/>
      <c r="M14" s="1"/>
      <c r="N14" s="1"/>
      <c r="O14" s="1"/>
      <c r="P14" s="1"/>
      <c r="Q14" s="1"/>
      <c r="R14" s="1"/>
      <c r="S14" s="1"/>
      <c r="T14" s="6"/>
      <c r="U14" s="1"/>
      <c r="V14" s="1"/>
      <c r="W14" s="1" t="s">
        <v>115</v>
      </c>
    </row>
    <row r="15" spans="1:23" ht="15.75" x14ac:dyDescent="0.25">
      <c r="A15" s="1"/>
      <c r="B15" s="3" t="s">
        <v>134</v>
      </c>
      <c r="C15" s="1"/>
      <c r="D15" s="1"/>
      <c r="E15" s="1"/>
      <c r="F15" s="1"/>
      <c r="G15" s="1"/>
      <c r="H15" s="1"/>
      <c r="I15" s="1"/>
      <c r="J15" s="1"/>
      <c r="K15" s="1"/>
      <c r="L15" s="1"/>
      <c r="M15" s="1"/>
      <c r="N15" s="1"/>
      <c r="O15" s="1"/>
      <c r="P15" s="1"/>
      <c r="Q15" s="1"/>
      <c r="S15" s="1"/>
      <c r="T15" s="6"/>
      <c r="U15" s="1"/>
      <c r="V15" s="1"/>
      <c r="W15" s="21" t="s">
        <v>114</v>
      </c>
    </row>
    <row r="16" spans="1:23" ht="12.75" thickBot="1" x14ac:dyDescent="0.25">
      <c r="A16" s="1"/>
      <c r="B16" s="7" t="s">
        <v>117</v>
      </c>
      <c r="C16" s="1"/>
      <c r="D16" s="1"/>
      <c r="E16" s="1"/>
      <c r="F16" s="1"/>
      <c r="G16" s="7" t="s">
        <v>126</v>
      </c>
      <c r="H16" s="7"/>
      <c r="I16" s="7"/>
      <c r="J16" s="7"/>
      <c r="K16" s="7"/>
      <c r="L16" s="7"/>
      <c r="M16" s="7" t="s">
        <v>111</v>
      </c>
      <c r="N16" s="7"/>
      <c r="O16" s="1"/>
      <c r="P16" s="1"/>
      <c r="Q16" s="1"/>
      <c r="R16" s="7" t="s">
        <v>109</v>
      </c>
      <c r="S16" s="7"/>
      <c r="T16" s="6"/>
      <c r="U16" s="1"/>
      <c r="V16" s="1"/>
      <c r="W16" s="22">
        <v>0</v>
      </c>
    </row>
    <row r="17" spans="1:20" x14ac:dyDescent="0.2">
      <c r="A17" s="1"/>
      <c r="B17" s="34" t="s">
        <v>1</v>
      </c>
      <c r="C17" s="35" t="s">
        <v>2</v>
      </c>
      <c r="D17" s="35" t="s">
        <v>4</v>
      </c>
      <c r="E17" s="36" t="s">
        <v>5</v>
      </c>
      <c r="F17" s="11"/>
      <c r="G17" s="40" t="s">
        <v>6</v>
      </c>
      <c r="H17" s="41" t="s">
        <v>7</v>
      </c>
      <c r="I17" s="41" t="s">
        <v>8</v>
      </c>
      <c r="J17" s="41" t="s">
        <v>9</v>
      </c>
      <c r="K17" s="42" t="s">
        <v>10</v>
      </c>
      <c r="L17" s="11"/>
      <c r="M17" s="46" t="str">
        <f>G17</f>
        <v>HW</v>
      </c>
      <c r="N17" s="47" t="str">
        <f t="shared" ref="N17:Q17" si="0">H17</f>
        <v>SW</v>
      </c>
      <c r="O17" s="47" t="str">
        <f t="shared" si="0"/>
        <v>WNSW</v>
      </c>
      <c r="P17" s="47" t="str">
        <f t="shared" si="0"/>
        <v>WICA NO</v>
      </c>
      <c r="Q17" s="48" t="str">
        <f t="shared" si="0"/>
        <v>WICA RS</v>
      </c>
      <c r="R17" s="52">
        <f>'Lists '!$E$11</f>
        <v>0</v>
      </c>
      <c r="S17" s="84" t="s">
        <v>145</v>
      </c>
      <c r="T17" s="36" t="s">
        <v>158</v>
      </c>
    </row>
    <row r="18" spans="1:20" ht="12.75" thickBot="1" x14ac:dyDescent="0.25">
      <c r="A18" s="1"/>
      <c r="B18" s="37"/>
      <c r="C18" s="38"/>
      <c r="D18" s="38"/>
      <c r="E18" s="39"/>
      <c r="F18" s="11"/>
      <c r="G18" s="43"/>
      <c r="H18" s="44"/>
      <c r="I18" s="44"/>
      <c r="J18" s="44"/>
      <c r="K18" s="45"/>
      <c r="L18" s="11"/>
      <c r="M18" s="49">
        <f t="array" ref="M18:Q18">TRANSPOSE('Lists '!$B$11:$B$15)</f>
        <v>1</v>
      </c>
      <c r="N18" s="50">
        <v>2</v>
      </c>
      <c r="O18" s="50">
        <v>3</v>
      </c>
      <c r="P18" s="50">
        <v>4</v>
      </c>
      <c r="Q18" s="51">
        <v>5</v>
      </c>
      <c r="R18" s="53" t="e">
        <f>'Lists '!$D$11</f>
        <v>#N/A</v>
      </c>
      <c r="S18" s="49"/>
      <c r="T18" s="39" t="s">
        <v>157</v>
      </c>
    </row>
    <row r="19" spans="1:20" ht="24" x14ac:dyDescent="0.2">
      <c r="A19" s="1"/>
      <c r="B19" s="86" t="s">
        <v>13</v>
      </c>
      <c r="C19" s="24" t="s">
        <v>14</v>
      </c>
      <c r="D19" s="25" t="s">
        <v>15</v>
      </c>
      <c r="E19" s="87" t="s">
        <v>16</v>
      </c>
      <c r="F19" s="88"/>
      <c r="G19" s="89" t="s">
        <v>114</v>
      </c>
      <c r="H19" s="90" t="s">
        <v>114</v>
      </c>
      <c r="I19" s="90">
        <v>0</v>
      </c>
      <c r="J19" s="90" t="s">
        <v>114</v>
      </c>
      <c r="K19" s="91">
        <v>0</v>
      </c>
      <c r="L19" s="88"/>
      <c r="M19" s="92">
        <f>IF(G19=0,0,COUNTIF(G$19:G19,$W$15))</f>
        <v>1</v>
      </c>
      <c r="N19" s="93">
        <f>IF(H19=0,0,COUNTIF(H$19:H19,$W$15))</f>
        <v>1</v>
      </c>
      <c r="O19" s="93">
        <f>IF(I19=0,0,COUNTIF(I$19:I19,$W$15))</f>
        <v>0</v>
      </c>
      <c r="P19" s="93">
        <f>IF(J19=0,0,COUNTIF(J$19:J19,$W$15))</f>
        <v>1</v>
      </c>
      <c r="Q19" s="94">
        <f>IF(K19=0,0,COUNTIF(K$19:K19,$W$15))</f>
        <v>0</v>
      </c>
      <c r="R19" s="69" t="e">
        <f t="shared" ref="R19:R46" si="1">INDEX(M19:Q19,MATCH($R$18,$M$18:$Q$18,0))</f>
        <v>#N/A</v>
      </c>
      <c r="S19" s="108" t="s">
        <v>152</v>
      </c>
      <c r="T19" s="130" t="s">
        <v>235</v>
      </c>
    </row>
    <row r="20" spans="1:20" ht="24" x14ac:dyDescent="0.2">
      <c r="A20" s="1"/>
      <c r="B20" s="68" t="str">
        <f t="shared" ref="B20:B30" si="2">B19</f>
        <v>Assets</v>
      </c>
      <c r="C20" s="29" t="s">
        <v>17</v>
      </c>
      <c r="D20" s="30" t="s">
        <v>18</v>
      </c>
      <c r="E20" s="54" t="s">
        <v>19</v>
      </c>
      <c r="F20" s="14"/>
      <c r="G20" s="61" t="s">
        <v>114</v>
      </c>
      <c r="H20" s="31" t="s">
        <v>114</v>
      </c>
      <c r="I20" s="31">
        <v>0</v>
      </c>
      <c r="J20" s="31" t="s">
        <v>114</v>
      </c>
      <c r="K20" s="62">
        <v>0</v>
      </c>
      <c r="L20" s="14"/>
      <c r="M20" s="68">
        <f>IF(G20=0,0,COUNTIF(G$19:G20,$W$15))</f>
        <v>2</v>
      </c>
      <c r="N20" s="32">
        <f>IF(H20=0,0,COUNTIF(H$19:H20,$W$15))</f>
        <v>2</v>
      </c>
      <c r="O20" s="32">
        <f>IF(I20=0,0,COUNTIF(I$19:I20,$W$15))</f>
        <v>0</v>
      </c>
      <c r="P20" s="32">
        <f>IF(J20=0,0,COUNTIF(J$19:J20,$W$15))</f>
        <v>2</v>
      </c>
      <c r="Q20" s="33">
        <f>IF(K20=0,0,COUNTIF(K$19:K20,$W$15))</f>
        <v>0</v>
      </c>
      <c r="R20" s="69" t="e">
        <f t="shared" si="1"/>
        <v>#N/A</v>
      </c>
      <c r="S20" s="6" t="str">
        <f>$S$19</f>
        <v>number</v>
      </c>
      <c r="T20" s="129" t="str">
        <f>$T$19</f>
        <v>N/A</v>
      </c>
    </row>
    <row r="21" spans="1:20" ht="24" x14ac:dyDescent="0.2">
      <c r="A21" s="1"/>
      <c r="B21" s="68" t="str">
        <f t="shared" si="2"/>
        <v>Assets</v>
      </c>
      <c r="C21" s="29" t="s">
        <v>20</v>
      </c>
      <c r="D21" s="30" t="s">
        <v>21</v>
      </c>
      <c r="E21" s="54" t="s">
        <v>22</v>
      </c>
      <c r="F21" s="14"/>
      <c r="G21" s="61">
        <v>0</v>
      </c>
      <c r="H21" s="31">
        <v>0</v>
      </c>
      <c r="I21" s="31">
        <v>0</v>
      </c>
      <c r="J21" s="31" t="s">
        <v>114</v>
      </c>
      <c r="K21" s="62">
        <v>0</v>
      </c>
      <c r="L21" s="14"/>
      <c r="M21" s="68">
        <f>IF(G21=0,0,COUNTIF(G$19:G21,$W$15))</f>
        <v>0</v>
      </c>
      <c r="N21" s="32">
        <f>IF(H21=0,0,COUNTIF(H$19:H21,$W$15))</f>
        <v>0</v>
      </c>
      <c r="O21" s="32">
        <f>IF(I21=0,0,COUNTIF(I$19:I21,$W$15))</f>
        <v>0</v>
      </c>
      <c r="P21" s="32">
        <f>IF(J21=0,0,COUNTIF(J$19:J21,$W$15))</f>
        <v>3</v>
      </c>
      <c r="Q21" s="33">
        <f>IF(K21=0,0,COUNTIF(K$19:K21,$W$15))</f>
        <v>0</v>
      </c>
      <c r="R21" s="69" t="e">
        <f t="shared" si="1"/>
        <v>#N/A</v>
      </c>
      <c r="S21" s="6" t="str">
        <f>$S$19</f>
        <v>number</v>
      </c>
      <c r="T21" s="129" t="str">
        <f t="shared" ref="T21:T49" si="3">$T$19</f>
        <v>N/A</v>
      </c>
    </row>
    <row r="22" spans="1:20" ht="24" x14ac:dyDescent="0.2">
      <c r="A22" s="1"/>
      <c r="B22" s="68" t="str">
        <f t="shared" si="2"/>
        <v>Assets</v>
      </c>
      <c r="C22" s="29" t="s">
        <v>23</v>
      </c>
      <c r="D22" s="30" t="s">
        <v>24</v>
      </c>
      <c r="E22" s="54" t="s">
        <v>143</v>
      </c>
      <c r="F22" s="14"/>
      <c r="G22" s="61">
        <v>0</v>
      </c>
      <c r="H22" s="31">
        <v>0</v>
      </c>
      <c r="I22" s="31">
        <v>0</v>
      </c>
      <c r="J22" s="31" t="s">
        <v>114</v>
      </c>
      <c r="K22" s="62">
        <v>0</v>
      </c>
      <c r="L22" s="14"/>
      <c r="M22" s="68">
        <f>IF(G22=0,0,COUNTIF(G$19:G22,$W$15))</f>
        <v>0</v>
      </c>
      <c r="N22" s="32">
        <f>IF(H22=0,0,COUNTIF(H$19:H22,$W$15))</f>
        <v>0</v>
      </c>
      <c r="O22" s="32">
        <f>IF(I22=0,0,COUNTIF(I$19:I22,$W$15))</f>
        <v>0</v>
      </c>
      <c r="P22" s="32">
        <f>IF(J22=0,0,COUNTIF(J$19:J22,$W$15))</f>
        <v>4</v>
      </c>
      <c r="Q22" s="33">
        <f>IF(K22=0,0,COUNTIF(K$19:K22,$W$15))</f>
        <v>0</v>
      </c>
      <c r="R22" s="69" t="e">
        <f t="shared" si="1"/>
        <v>#N/A</v>
      </c>
      <c r="S22" s="108" t="s">
        <v>144</v>
      </c>
      <c r="T22" s="129" t="str">
        <f t="shared" si="3"/>
        <v>N/A</v>
      </c>
    </row>
    <row r="23" spans="1:20" ht="24" x14ac:dyDescent="0.2">
      <c r="A23" s="1"/>
      <c r="B23" s="68" t="str">
        <f t="shared" si="2"/>
        <v>Assets</v>
      </c>
      <c r="C23" s="29" t="s">
        <v>25</v>
      </c>
      <c r="D23" s="30" t="s">
        <v>26</v>
      </c>
      <c r="E23" s="54" t="s">
        <v>27</v>
      </c>
      <c r="F23" s="14"/>
      <c r="G23" s="61">
        <v>0</v>
      </c>
      <c r="H23" s="31" t="s">
        <v>114</v>
      </c>
      <c r="I23" s="31">
        <v>0</v>
      </c>
      <c r="J23" s="31">
        <v>0</v>
      </c>
      <c r="K23" s="62">
        <v>0</v>
      </c>
      <c r="L23" s="14"/>
      <c r="M23" s="68">
        <f>IF(G23=0,0,COUNTIF(G$19:G23,$W$15))</f>
        <v>0</v>
      </c>
      <c r="N23" s="32">
        <f>IF(H23=0,0,COUNTIF(H$19:H23,$W$15))</f>
        <v>3</v>
      </c>
      <c r="O23" s="32">
        <f>IF(I23=0,0,COUNTIF(I$19:I23,$W$15))</f>
        <v>0</v>
      </c>
      <c r="P23" s="32">
        <f>IF(J23=0,0,COUNTIF(J$19:J23,$W$15))</f>
        <v>0</v>
      </c>
      <c r="Q23" s="33">
        <f>IF(K23=0,0,COUNTIF(K$19:K23,$W$15))</f>
        <v>0</v>
      </c>
      <c r="R23" s="69" t="e">
        <f t="shared" si="1"/>
        <v>#N/A</v>
      </c>
      <c r="S23" s="108" t="s">
        <v>0</v>
      </c>
      <c r="T23" s="129" t="str">
        <f t="shared" si="3"/>
        <v>N/A</v>
      </c>
    </row>
    <row r="24" spans="1:20" ht="24" x14ac:dyDescent="0.2">
      <c r="A24" s="1"/>
      <c r="B24" s="68" t="str">
        <f t="shared" si="2"/>
        <v>Assets</v>
      </c>
      <c r="C24" s="29" t="s">
        <v>28</v>
      </c>
      <c r="D24" s="30" t="s">
        <v>29</v>
      </c>
      <c r="E24" s="54" t="s">
        <v>30</v>
      </c>
      <c r="F24" s="14"/>
      <c r="G24" s="61">
        <v>0</v>
      </c>
      <c r="H24" s="31" t="s">
        <v>114</v>
      </c>
      <c r="I24" s="31">
        <v>0</v>
      </c>
      <c r="J24" s="31">
        <v>0</v>
      </c>
      <c r="K24" s="62">
        <v>0</v>
      </c>
      <c r="L24" s="14"/>
      <c r="M24" s="68">
        <f>IF(G24=0,0,COUNTIF(G$19:G24,$W$15))</f>
        <v>0</v>
      </c>
      <c r="N24" s="32">
        <f>IF(H24=0,0,COUNTIF(H$19:H24,$W$15))</f>
        <v>4</v>
      </c>
      <c r="O24" s="32">
        <f>IF(I24=0,0,COUNTIF(I$19:I24,$W$15))</f>
        <v>0</v>
      </c>
      <c r="P24" s="32">
        <f>IF(J24=0,0,COUNTIF(J$19:J24,$W$15))</f>
        <v>0</v>
      </c>
      <c r="Q24" s="33">
        <f>IF(K24=0,0,COUNTIF(K$19:K24,$W$15))</f>
        <v>0</v>
      </c>
      <c r="R24" s="69" t="e">
        <f t="shared" si="1"/>
        <v>#N/A</v>
      </c>
      <c r="S24" s="108" t="s">
        <v>0</v>
      </c>
      <c r="T24" s="129" t="str">
        <f t="shared" si="3"/>
        <v>N/A</v>
      </c>
    </row>
    <row r="25" spans="1:20" ht="24" x14ac:dyDescent="0.2">
      <c r="A25" s="1"/>
      <c r="B25" s="68" t="str">
        <f t="shared" si="2"/>
        <v>Assets</v>
      </c>
      <c r="C25" s="29" t="s">
        <v>31</v>
      </c>
      <c r="D25" s="30" t="s">
        <v>32</v>
      </c>
      <c r="E25" s="54" t="s">
        <v>33</v>
      </c>
      <c r="F25" s="14"/>
      <c r="G25" s="61">
        <v>0</v>
      </c>
      <c r="H25" s="31" t="s">
        <v>114</v>
      </c>
      <c r="I25" s="31">
        <v>0</v>
      </c>
      <c r="J25" s="31">
        <v>0</v>
      </c>
      <c r="K25" s="62">
        <v>0</v>
      </c>
      <c r="L25" s="14"/>
      <c r="M25" s="68">
        <f>IF(G25=0,0,COUNTIF(G$19:G25,$W$15))</f>
        <v>0</v>
      </c>
      <c r="N25" s="32">
        <f>IF(H25=0,0,COUNTIF(H$19:H25,$W$15))</f>
        <v>5</v>
      </c>
      <c r="O25" s="32">
        <f>IF(I25=0,0,COUNTIF(I$19:I25,$W$15))</f>
        <v>0</v>
      </c>
      <c r="P25" s="32">
        <f>IF(J25=0,0,COUNTIF(J$19:J25,$W$15))</f>
        <v>0</v>
      </c>
      <c r="Q25" s="33">
        <f>IF(K25=0,0,COUNTIF(K$19:K25,$W$15))</f>
        <v>0</v>
      </c>
      <c r="R25" s="69" t="e">
        <f t="shared" si="1"/>
        <v>#N/A</v>
      </c>
      <c r="S25" s="108" t="s">
        <v>0</v>
      </c>
      <c r="T25" s="129" t="str">
        <f t="shared" si="3"/>
        <v>N/A</v>
      </c>
    </row>
    <row r="26" spans="1:20" ht="24" x14ac:dyDescent="0.2">
      <c r="A26" s="1"/>
      <c r="B26" s="68" t="str">
        <f t="shared" si="2"/>
        <v>Assets</v>
      </c>
      <c r="C26" s="29" t="s">
        <v>34</v>
      </c>
      <c r="D26" s="30" t="s">
        <v>35</v>
      </c>
      <c r="E26" s="54" t="s">
        <v>36</v>
      </c>
      <c r="F26" s="14"/>
      <c r="G26" s="61">
        <v>0</v>
      </c>
      <c r="H26" s="31" t="s">
        <v>114</v>
      </c>
      <c r="I26" s="31">
        <v>0</v>
      </c>
      <c r="J26" s="31">
        <v>0</v>
      </c>
      <c r="K26" s="62">
        <v>0</v>
      </c>
      <c r="L26" s="14"/>
      <c r="M26" s="68">
        <f>IF(G26=0,0,COUNTIF(G$19:G26,$W$15))</f>
        <v>0</v>
      </c>
      <c r="N26" s="32">
        <f>IF(H26=0,0,COUNTIF(H$19:H26,$W$15))</f>
        <v>6</v>
      </c>
      <c r="O26" s="32">
        <f>IF(I26=0,0,COUNTIF(I$19:I26,$W$15))</f>
        <v>0</v>
      </c>
      <c r="P26" s="32">
        <f>IF(J26=0,0,COUNTIF(J$19:J26,$W$15))</f>
        <v>0</v>
      </c>
      <c r="Q26" s="33">
        <f>IF(K26=0,0,COUNTIF(K$19:K26,$W$15))</f>
        <v>0</v>
      </c>
      <c r="R26" s="69" t="e">
        <f t="shared" si="1"/>
        <v>#N/A</v>
      </c>
      <c r="S26" s="108" t="s">
        <v>0</v>
      </c>
      <c r="T26" s="129" t="str">
        <f t="shared" si="3"/>
        <v>N/A</v>
      </c>
    </row>
    <row r="27" spans="1:20" ht="48" x14ac:dyDescent="0.2">
      <c r="A27" s="1"/>
      <c r="B27" s="68" t="str">
        <f t="shared" si="2"/>
        <v>Assets</v>
      </c>
      <c r="C27" s="29" t="s">
        <v>37</v>
      </c>
      <c r="D27" s="30" t="s">
        <v>38</v>
      </c>
      <c r="E27" s="54" t="s">
        <v>39</v>
      </c>
      <c r="F27" s="14"/>
      <c r="G27" s="61">
        <v>0</v>
      </c>
      <c r="H27" s="31">
        <v>0</v>
      </c>
      <c r="I27" s="31">
        <v>0</v>
      </c>
      <c r="J27" s="31">
        <v>0</v>
      </c>
      <c r="K27" s="62">
        <v>0</v>
      </c>
      <c r="L27" s="14"/>
      <c r="M27" s="68">
        <f>IF(G27=0,0,COUNTIF(G$19:G27,$W$15))</f>
        <v>0</v>
      </c>
      <c r="N27" s="32">
        <f>IF(H27=0,0,COUNTIF(H$19:H27,$W$15))</f>
        <v>0</v>
      </c>
      <c r="O27" s="32">
        <f>IF(I27=0,0,COUNTIF(I$19:I27,$W$15))</f>
        <v>0</v>
      </c>
      <c r="P27" s="32">
        <f>IF(J27=0,0,COUNTIF(J$19:J27,$W$15))</f>
        <v>0</v>
      </c>
      <c r="Q27" s="33">
        <f>IF(K27=0,0,COUNTIF(K$19:K27,$W$15))</f>
        <v>0</v>
      </c>
      <c r="R27" s="69" t="e">
        <f t="shared" si="1"/>
        <v>#N/A</v>
      </c>
      <c r="S27" s="108" t="s">
        <v>0</v>
      </c>
      <c r="T27" s="129" t="str">
        <f t="shared" si="3"/>
        <v>N/A</v>
      </c>
    </row>
    <row r="28" spans="1:20" x14ac:dyDescent="0.2">
      <c r="A28" s="1"/>
      <c r="B28" s="68" t="str">
        <f t="shared" si="2"/>
        <v>Assets</v>
      </c>
      <c r="C28" s="29" t="s">
        <v>40</v>
      </c>
      <c r="D28" s="30" t="s">
        <v>41</v>
      </c>
      <c r="E28" s="54" t="s">
        <v>42</v>
      </c>
      <c r="F28" s="14"/>
      <c r="G28" s="61" t="s">
        <v>114</v>
      </c>
      <c r="H28" s="31" t="s">
        <v>114</v>
      </c>
      <c r="I28" s="31">
        <v>0</v>
      </c>
      <c r="J28" s="31" t="s">
        <v>114</v>
      </c>
      <c r="K28" s="62">
        <v>0</v>
      </c>
      <c r="L28" s="14"/>
      <c r="M28" s="68">
        <f>IF(G28=0,0,COUNTIF(G$19:G28,$W$15))</f>
        <v>3</v>
      </c>
      <c r="N28" s="32">
        <f>IF(H28=0,0,COUNTIF(H$19:H28,$W$15))</f>
        <v>7</v>
      </c>
      <c r="O28" s="32">
        <f>IF(I28=0,0,COUNTIF(I$19:I28,$W$15))</f>
        <v>0</v>
      </c>
      <c r="P28" s="32">
        <f>IF(J28=0,0,COUNTIF(J$19:J28,$W$15))</f>
        <v>5</v>
      </c>
      <c r="Q28" s="33">
        <f>IF(K28=0,0,COUNTIF(K$19:K28,$W$15))</f>
        <v>0</v>
      </c>
      <c r="R28" s="69" t="e">
        <f t="shared" si="1"/>
        <v>#N/A</v>
      </c>
      <c r="S28" s="6" t="str">
        <f t="shared" ref="S28:S30" si="4">$S$19</f>
        <v>number</v>
      </c>
      <c r="T28" s="129" t="str">
        <f t="shared" si="3"/>
        <v>N/A</v>
      </c>
    </row>
    <row r="29" spans="1:20" ht="24" x14ac:dyDescent="0.2">
      <c r="A29" s="12" t="s">
        <v>232</v>
      </c>
      <c r="B29" s="68" t="str">
        <f t="shared" si="2"/>
        <v>Assets</v>
      </c>
      <c r="C29" s="29" t="s">
        <v>43</v>
      </c>
      <c r="D29" s="30" t="s">
        <v>44</v>
      </c>
      <c r="E29" s="54" t="s">
        <v>45</v>
      </c>
      <c r="F29" s="14"/>
      <c r="G29" s="61" t="s">
        <v>114</v>
      </c>
      <c r="H29" s="31" t="s">
        <v>114</v>
      </c>
      <c r="I29" s="31">
        <v>0</v>
      </c>
      <c r="J29" s="31" t="s">
        <v>114</v>
      </c>
      <c r="K29" s="62">
        <v>0</v>
      </c>
      <c r="L29" s="14"/>
      <c r="M29" s="68">
        <f>IF(G29=0,0,COUNTIF(G$19:G29,$W$15))</f>
        <v>4</v>
      </c>
      <c r="N29" s="32">
        <f>IF(H29=0,0,COUNTIF(H$19:H29,$W$15))</f>
        <v>8</v>
      </c>
      <c r="O29" s="32">
        <f>IF(I29=0,0,COUNTIF(I$19:I29,$W$15))</f>
        <v>0</v>
      </c>
      <c r="P29" s="32">
        <f>IF(J29=0,0,COUNTIF(J$19:J29,$W$15))</f>
        <v>6</v>
      </c>
      <c r="Q29" s="33">
        <f>IF(K29=0,0,COUNTIF(K$19:K29,$W$15))</f>
        <v>0</v>
      </c>
      <c r="R29" s="69" t="e">
        <f t="shared" si="1"/>
        <v>#N/A</v>
      </c>
      <c r="S29" s="6" t="str">
        <f t="shared" si="4"/>
        <v>number</v>
      </c>
      <c r="T29" s="129" t="str">
        <f t="shared" si="3"/>
        <v>N/A</v>
      </c>
    </row>
    <row r="30" spans="1:20" ht="24" x14ac:dyDescent="0.2">
      <c r="A30" s="12" t="s">
        <v>233</v>
      </c>
      <c r="B30" s="102" t="str">
        <f t="shared" si="2"/>
        <v>Assets</v>
      </c>
      <c r="C30" s="95" t="s">
        <v>46</v>
      </c>
      <c r="D30" s="96" t="s">
        <v>47</v>
      </c>
      <c r="E30" s="97" t="s">
        <v>48</v>
      </c>
      <c r="F30" s="98"/>
      <c r="G30" s="99" t="s">
        <v>114</v>
      </c>
      <c r="H30" s="100" t="s">
        <v>114</v>
      </c>
      <c r="I30" s="100">
        <v>0</v>
      </c>
      <c r="J30" s="100" t="s">
        <v>114</v>
      </c>
      <c r="K30" s="101">
        <v>0</v>
      </c>
      <c r="L30" s="98"/>
      <c r="M30" s="102">
        <f>IF(G30=0,0,COUNTIF(G$19:G30,$W$15))</f>
        <v>5</v>
      </c>
      <c r="N30" s="103">
        <f>IF(H30=0,0,COUNTIF(H$19:H30,$W$15))</f>
        <v>9</v>
      </c>
      <c r="O30" s="103">
        <f>IF(I30=0,0,COUNTIF(I$19:I30,$W$15))</f>
        <v>0</v>
      </c>
      <c r="P30" s="103">
        <f>IF(J30=0,0,COUNTIF(J$19:J30,$W$15))</f>
        <v>7</v>
      </c>
      <c r="Q30" s="104">
        <f>IF(K30=0,0,COUNTIF(K$19:K30,$W$15))</f>
        <v>0</v>
      </c>
      <c r="R30" s="69" t="e">
        <f t="shared" si="1"/>
        <v>#N/A</v>
      </c>
      <c r="S30" s="6" t="str">
        <f t="shared" si="4"/>
        <v>number</v>
      </c>
      <c r="T30" s="129" t="str">
        <f t="shared" si="3"/>
        <v>N/A</v>
      </c>
    </row>
    <row r="31" spans="1:20" ht="24" x14ac:dyDescent="0.2">
      <c r="A31" s="1"/>
      <c r="B31" s="85" t="s">
        <v>49</v>
      </c>
      <c r="C31" s="29" t="s">
        <v>208</v>
      </c>
      <c r="D31" s="166" t="s">
        <v>242</v>
      </c>
      <c r="E31" s="167" t="s">
        <v>243</v>
      </c>
      <c r="F31" s="14"/>
      <c r="G31" s="59">
        <v>0</v>
      </c>
      <c r="H31" s="26" t="s">
        <v>114</v>
      </c>
      <c r="I31" s="26" t="s">
        <v>114</v>
      </c>
      <c r="J31" s="26">
        <v>0</v>
      </c>
      <c r="K31" s="60">
        <v>0</v>
      </c>
      <c r="L31" s="14"/>
      <c r="M31" s="66">
        <f>IF(G31=0,0,COUNTIF(G$19:G31,$W$15))</f>
        <v>0</v>
      </c>
      <c r="N31" s="27">
        <f>IF(H31=0,0,COUNTIF(H$19:H31,$W$15))</f>
        <v>10</v>
      </c>
      <c r="O31" s="27">
        <f>IF(I31=0,0,COUNTIF(I$19:I31,$W$15))</f>
        <v>1</v>
      </c>
      <c r="P31" s="27">
        <f>IF(J31=0,0,COUNTIF(J$19:J31,$W$15))</f>
        <v>0</v>
      </c>
      <c r="Q31" s="28">
        <f>IF(K31=0,0,COUNTIF(K$19:K31,$W$15))</f>
        <v>0</v>
      </c>
      <c r="R31" s="69" t="e">
        <f t="shared" si="1"/>
        <v>#N/A</v>
      </c>
      <c r="S31" s="108" t="s">
        <v>153</v>
      </c>
      <c r="T31" s="129" t="str">
        <f t="shared" si="3"/>
        <v>N/A</v>
      </c>
    </row>
    <row r="32" spans="1:20" ht="36" x14ac:dyDescent="0.2">
      <c r="A32" s="1"/>
      <c r="B32" s="68" t="str">
        <f t="shared" ref="B32:B47" si="5">$B$31</f>
        <v>Environment</v>
      </c>
      <c r="C32" s="29" t="s">
        <v>50</v>
      </c>
      <c r="D32" s="30" t="s">
        <v>51</v>
      </c>
      <c r="E32" s="54" t="s">
        <v>52</v>
      </c>
      <c r="F32" s="14"/>
      <c r="G32" s="61">
        <v>0</v>
      </c>
      <c r="H32" s="31" t="s">
        <v>114</v>
      </c>
      <c r="I32" s="31" t="s">
        <v>114</v>
      </c>
      <c r="J32" s="31">
        <v>0</v>
      </c>
      <c r="K32" s="62">
        <v>0</v>
      </c>
      <c r="L32" s="14"/>
      <c r="M32" s="68">
        <f>IF(G32=0,0,COUNTIF(G$19:G32,$W$15))</f>
        <v>0</v>
      </c>
      <c r="N32" s="32">
        <f>IF(H32=0,0,COUNTIF(H$19:H32,$W$15))</f>
        <v>11</v>
      </c>
      <c r="O32" s="32">
        <f>IF(I32=0,0,COUNTIF(I$19:I32,$W$15))</f>
        <v>2</v>
      </c>
      <c r="P32" s="32">
        <f>IF(J32=0,0,COUNTIF(J$19:J32,$W$15))</f>
        <v>0</v>
      </c>
      <c r="Q32" s="33">
        <f>IF(K32=0,0,COUNTIF(K$19:K32,$W$15))</f>
        <v>0</v>
      </c>
      <c r="R32" s="69" t="e">
        <f t="shared" si="1"/>
        <v>#N/A</v>
      </c>
      <c r="S32" s="108" t="s">
        <v>0</v>
      </c>
      <c r="T32" s="129" t="str">
        <f t="shared" si="3"/>
        <v>N/A</v>
      </c>
    </row>
    <row r="33" spans="1:20" ht="36" x14ac:dyDescent="0.2">
      <c r="A33" s="1"/>
      <c r="B33" s="68" t="str">
        <f t="shared" si="5"/>
        <v>Environment</v>
      </c>
      <c r="C33" s="29" t="s">
        <v>53</v>
      </c>
      <c r="D33" s="30" t="s">
        <v>138</v>
      </c>
      <c r="E33" s="54" t="s">
        <v>140</v>
      </c>
      <c r="F33" s="14"/>
      <c r="G33" s="61">
        <v>0</v>
      </c>
      <c r="H33" s="31" t="s">
        <v>114</v>
      </c>
      <c r="I33" s="31">
        <v>0</v>
      </c>
      <c r="J33" s="31">
        <v>0</v>
      </c>
      <c r="K33" s="62">
        <v>0</v>
      </c>
      <c r="L33" s="14"/>
      <c r="M33" s="68">
        <f>IF(G33=0,0,COUNTIF(G$19:G33,$W$15))</f>
        <v>0</v>
      </c>
      <c r="N33" s="32">
        <f>IF(H33=0,0,COUNTIF(H$19:H33,$W$15))</f>
        <v>12</v>
      </c>
      <c r="O33" s="32">
        <f>IF(I33=0,0,COUNTIF(I$19:I33,$W$15))</f>
        <v>0</v>
      </c>
      <c r="P33" s="32">
        <f>IF(J33=0,0,COUNTIF(J$19:J33,$W$15))</f>
        <v>0</v>
      </c>
      <c r="Q33" s="33">
        <f>IF(K33=0,0,COUNTIF(K$19:K33,$W$15))</f>
        <v>0</v>
      </c>
      <c r="R33" s="69" t="e">
        <f t="shared" si="1"/>
        <v>#N/A</v>
      </c>
      <c r="S33" s="6" t="str">
        <f t="shared" ref="S33:S34" si="6">$S$19</f>
        <v>number</v>
      </c>
      <c r="T33" s="129" t="str">
        <f t="shared" si="3"/>
        <v>N/A</v>
      </c>
    </row>
    <row r="34" spans="1:20" ht="36" x14ac:dyDescent="0.2">
      <c r="A34" s="1"/>
      <c r="B34" s="68" t="str">
        <f t="shared" si="5"/>
        <v>Environment</v>
      </c>
      <c r="C34" s="29" t="s">
        <v>54</v>
      </c>
      <c r="D34" s="30" t="s">
        <v>139</v>
      </c>
      <c r="E34" s="54" t="s">
        <v>141</v>
      </c>
      <c r="F34" s="14"/>
      <c r="G34" s="61">
        <v>0</v>
      </c>
      <c r="H34" s="31" t="s">
        <v>114</v>
      </c>
      <c r="I34" s="31">
        <v>0</v>
      </c>
      <c r="J34" s="31">
        <v>0</v>
      </c>
      <c r="K34" s="62">
        <v>0</v>
      </c>
      <c r="L34" s="14"/>
      <c r="M34" s="68">
        <f>IF(G34=0,0,COUNTIF(G$19:G34,$W$15))</f>
        <v>0</v>
      </c>
      <c r="N34" s="32">
        <f>IF(H34=0,0,COUNTIF(H$19:H34,$W$15))</f>
        <v>13</v>
      </c>
      <c r="O34" s="32">
        <f>IF(I34=0,0,COUNTIF(I$19:I34,$W$15))</f>
        <v>0</v>
      </c>
      <c r="P34" s="32">
        <f>IF(J34=0,0,COUNTIF(J$19:J34,$W$15))</f>
        <v>0</v>
      </c>
      <c r="Q34" s="33">
        <f>IF(K34=0,0,COUNTIF(K$19:K34,$W$15))</f>
        <v>0</v>
      </c>
      <c r="R34" s="69" t="e">
        <f t="shared" si="1"/>
        <v>#N/A</v>
      </c>
      <c r="S34" s="6" t="str">
        <f t="shared" si="6"/>
        <v>number</v>
      </c>
      <c r="T34" s="129" t="str">
        <f t="shared" si="3"/>
        <v>N/A</v>
      </c>
    </row>
    <row r="35" spans="1:20" x14ac:dyDescent="0.2">
      <c r="A35" s="1"/>
      <c r="B35" s="68" t="str">
        <f t="shared" si="5"/>
        <v>Environment</v>
      </c>
      <c r="C35" s="29" t="s">
        <v>55</v>
      </c>
      <c r="D35" s="30" t="s">
        <v>201</v>
      </c>
      <c r="E35" s="54" t="s">
        <v>202</v>
      </c>
      <c r="F35" s="14"/>
      <c r="G35" s="61">
        <v>0</v>
      </c>
      <c r="H35" s="31" t="s">
        <v>114</v>
      </c>
      <c r="I35" s="31">
        <v>0</v>
      </c>
      <c r="J35" s="31">
        <v>0</v>
      </c>
      <c r="K35" s="62">
        <v>0</v>
      </c>
      <c r="L35" s="14"/>
      <c r="M35" s="68">
        <f>IF(G35=0,0,COUNTIF(G$19:G35,$W$15))</f>
        <v>0</v>
      </c>
      <c r="N35" s="32">
        <f>IF(H35=0,0,COUNTIF(H$19:H35,$W$15))</f>
        <v>14</v>
      </c>
      <c r="O35" s="32">
        <f>IF(I35=0,0,COUNTIF(I$19:I35,$W$15))</f>
        <v>0</v>
      </c>
      <c r="P35" s="32">
        <f>IF(J35=0,0,COUNTIF(J$19:J35,$W$15))</f>
        <v>0</v>
      </c>
      <c r="Q35" s="33">
        <f>IF(K35=0,0,COUNTIF(K$19:K35,$W$15))</f>
        <v>0</v>
      </c>
      <c r="R35" s="69" t="e">
        <f t="shared" si="1"/>
        <v>#N/A</v>
      </c>
      <c r="S35" s="108" t="s">
        <v>150</v>
      </c>
      <c r="T35" s="129" t="str">
        <f t="shared" si="3"/>
        <v>N/A</v>
      </c>
    </row>
    <row r="36" spans="1:20" ht="24" x14ac:dyDescent="0.2">
      <c r="A36" s="1"/>
      <c r="B36" s="68" t="str">
        <f t="shared" si="5"/>
        <v>Environment</v>
      </c>
      <c r="C36" s="29" t="s">
        <v>56</v>
      </c>
      <c r="D36" s="30" t="s">
        <v>57</v>
      </c>
      <c r="E36" s="54" t="s">
        <v>58</v>
      </c>
      <c r="F36" s="14"/>
      <c r="G36" s="61">
        <v>0</v>
      </c>
      <c r="H36" s="31" t="s">
        <v>114</v>
      </c>
      <c r="I36" s="31" t="s">
        <v>114</v>
      </c>
      <c r="J36" s="31">
        <v>0</v>
      </c>
      <c r="K36" s="62">
        <v>0</v>
      </c>
      <c r="L36" s="14"/>
      <c r="M36" s="68">
        <f>IF(G36=0,0,COUNTIF(G$19:G36,$W$15))</f>
        <v>0</v>
      </c>
      <c r="N36" s="32">
        <f>IF(H36=0,0,COUNTIF(H$19:H36,$W$15))</f>
        <v>15</v>
      </c>
      <c r="O36" s="32">
        <f>IF(I36=0,0,COUNTIF(I$19:I36,$W$15))</f>
        <v>3</v>
      </c>
      <c r="P36" s="32">
        <f>IF(J36=0,0,COUNTIF(J$19:J36,$W$15))</f>
        <v>0</v>
      </c>
      <c r="Q36" s="33">
        <f>IF(K36=0,0,COUNTIF(K$19:K36,$W$15))</f>
        <v>0</v>
      </c>
      <c r="R36" s="69" t="e">
        <f t="shared" si="1"/>
        <v>#N/A</v>
      </c>
      <c r="S36" s="108" t="s">
        <v>0</v>
      </c>
      <c r="T36" s="129" t="str">
        <f t="shared" si="3"/>
        <v>N/A</v>
      </c>
    </row>
    <row r="37" spans="1:20" x14ac:dyDescent="0.2">
      <c r="A37" s="1"/>
      <c r="B37" s="68" t="str">
        <f t="shared" si="5"/>
        <v>Environment</v>
      </c>
      <c r="C37" s="29" t="s">
        <v>59</v>
      </c>
      <c r="D37" s="30" t="s">
        <v>203</v>
      </c>
      <c r="E37" s="54" t="s">
        <v>204</v>
      </c>
      <c r="F37" s="14"/>
      <c r="G37" s="61">
        <v>0</v>
      </c>
      <c r="H37" s="31" t="s">
        <v>114</v>
      </c>
      <c r="I37" s="31" t="s">
        <v>114</v>
      </c>
      <c r="J37" s="31">
        <v>0</v>
      </c>
      <c r="K37" s="62">
        <v>0</v>
      </c>
      <c r="L37" s="14"/>
      <c r="M37" s="68">
        <f>IF(G37=0,0,COUNTIF(G$19:G37,$W$15))</f>
        <v>0</v>
      </c>
      <c r="N37" s="32">
        <f>IF(H37=0,0,COUNTIF(H$19:H37,$W$15))</f>
        <v>16</v>
      </c>
      <c r="O37" s="32">
        <f>IF(I37=0,0,COUNTIF(I$19:I37,$W$15))</f>
        <v>4</v>
      </c>
      <c r="P37" s="32">
        <f>IF(J37=0,0,COUNTIF(J$19:J37,$W$15))</f>
        <v>0</v>
      </c>
      <c r="Q37" s="33">
        <f>IF(K37=0,0,COUNTIF(K$19:K37,$W$15))</f>
        <v>0</v>
      </c>
      <c r="R37" s="69" t="e">
        <f t="shared" si="1"/>
        <v>#N/A</v>
      </c>
      <c r="S37" s="6" t="str">
        <f>$S$35</f>
        <v>dry tonnes</v>
      </c>
      <c r="T37" s="129" t="str">
        <f t="shared" si="3"/>
        <v>N/A</v>
      </c>
    </row>
    <row r="38" spans="1:20" x14ac:dyDescent="0.2">
      <c r="A38" s="1"/>
      <c r="B38" s="68" t="str">
        <f t="shared" si="5"/>
        <v>Environment</v>
      </c>
      <c r="C38" s="29" t="s">
        <v>60</v>
      </c>
      <c r="D38" s="30" t="s">
        <v>61</v>
      </c>
      <c r="E38" s="54" t="s">
        <v>142</v>
      </c>
      <c r="F38" s="14"/>
      <c r="G38" s="61">
        <v>0</v>
      </c>
      <c r="H38" s="31" t="s">
        <v>114</v>
      </c>
      <c r="I38" s="31">
        <v>0</v>
      </c>
      <c r="J38" s="31">
        <v>0</v>
      </c>
      <c r="K38" s="62">
        <v>0</v>
      </c>
      <c r="L38" s="14"/>
      <c r="M38" s="68">
        <f>IF(G38=0,0,COUNTIF(G$19:G38,$W$15))</f>
        <v>0</v>
      </c>
      <c r="N38" s="32">
        <f>IF(H38=0,0,COUNTIF(H$19:H38,$W$15))</f>
        <v>17</v>
      </c>
      <c r="O38" s="32">
        <f>IF(I38=0,0,COUNTIF(I$19:I38,$W$15))</f>
        <v>0</v>
      </c>
      <c r="P38" s="32">
        <f>IF(J38=0,0,COUNTIF(J$19:J38,$W$15))</f>
        <v>0</v>
      </c>
      <c r="Q38" s="33">
        <f>IF(K38=0,0,COUNTIF(K$19:K38,$W$15))</f>
        <v>0</v>
      </c>
      <c r="R38" s="69" t="e">
        <f t="shared" si="1"/>
        <v>#N/A</v>
      </c>
      <c r="S38" s="108" t="s">
        <v>151</v>
      </c>
      <c r="T38" s="129" t="str">
        <f t="shared" si="3"/>
        <v>N/A</v>
      </c>
    </row>
    <row r="39" spans="1:20" ht="24" x14ac:dyDescent="0.2">
      <c r="A39" s="1"/>
      <c r="B39" s="68" t="str">
        <f t="shared" si="5"/>
        <v>Environment</v>
      </c>
      <c r="C39" s="29" t="s">
        <v>62</v>
      </c>
      <c r="D39" s="30" t="s">
        <v>63</v>
      </c>
      <c r="E39" s="54" t="s">
        <v>64</v>
      </c>
      <c r="F39" s="14"/>
      <c r="G39" s="61">
        <v>0</v>
      </c>
      <c r="H39" s="31" t="s">
        <v>114</v>
      </c>
      <c r="I39" s="31">
        <v>0</v>
      </c>
      <c r="J39" s="31">
        <v>0</v>
      </c>
      <c r="K39" s="62">
        <v>0</v>
      </c>
      <c r="L39" s="14"/>
      <c r="M39" s="68">
        <f>IF(G39=0,0,COUNTIF(G$19:G39,$W$15))</f>
        <v>0</v>
      </c>
      <c r="N39" s="32">
        <f>IF(H39=0,0,COUNTIF(H$19:H39,$W$15))</f>
        <v>18</v>
      </c>
      <c r="O39" s="32">
        <f>IF(I39=0,0,COUNTIF(I$19:I39,$W$15))</f>
        <v>0</v>
      </c>
      <c r="P39" s="32">
        <f>IF(J39=0,0,COUNTIF(J$19:J39,$W$15))</f>
        <v>0</v>
      </c>
      <c r="Q39" s="33">
        <f>IF(K39=0,0,COUNTIF(K$19:K39,$W$15))</f>
        <v>0</v>
      </c>
      <c r="R39" s="69" t="e">
        <f t="shared" si="1"/>
        <v>#N/A</v>
      </c>
      <c r="S39" s="1" t="str">
        <f>$S$38</f>
        <v>ha</v>
      </c>
      <c r="T39" s="129" t="str">
        <f t="shared" si="3"/>
        <v>N/A</v>
      </c>
    </row>
    <row r="40" spans="1:20" ht="24" x14ac:dyDescent="0.2">
      <c r="A40" s="1"/>
      <c r="B40" s="68" t="str">
        <f t="shared" si="5"/>
        <v>Environment</v>
      </c>
      <c r="C40" s="29" t="s">
        <v>65</v>
      </c>
      <c r="D40" s="30" t="s">
        <v>66</v>
      </c>
      <c r="E40" s="54" t="s">
        <v>67</v>
      </c>
      <c r="F40" s="14"/>
      <c r="G40" s="61">
        <v>0</v>
      </c>
      <c r="H40" s="31" t="s">
        <v>114</v>
      </c>
      <c r="I40" s="31">
        <v>0</v>
      </c>
      <c r="J40" s="31">
        <v>0</v>
      </c>
      <c r="K40" s="62">
        <v>0</v>
      </c>
      <c r="L40" s="14"/>
      <c r="M40" s="68">
        <f>IF(G40=0,0,COUNTIF(G$19:G40,$W$15))</f>
        <v>0</v>
      </c>
      <c r="N40" s="32">
        <f>IF(H40=0,0,COUNTIF(H$19:H40,$W$15))</f>
        <v>19</v>
      </c>
      <c r="O40" s="32">
        <f>IF(I40=0,0,COUNTIF(I$19:I40,$W$15))</f>
        <v>0</v>
      </c>
      <c r="P40" s="32">
        <f>IF(J40=0,0,COUNTIF(J$19:J40,$W$15))</f>
        <v>0</v>
      </c>
      <c r="Q40" s="33">
        <f>IF(K40=0,0,COUNTIF(K$19:K40,$W$15))</f>
        <v>0</v>
      </c>
      <c r="R40" s="69" t="e">
        <f t="shared" si="1"/>
        <v>#N/A</v>
      </c>
      <c r="S40" s="1" t="str">
        <f>$S$38</f>
        <v>ha</v>
      </c>
      <c r="T40" s="129" t="str">
        <f t="shared" si="3"/>
        <v>N/A</v>
      </c>
    </row>
    <row r="41" spans="1:20" ht="49.5" x14ac:dyDescent="0.2">
      <c r="A41" s="1"/>
      <c r="B41" s="68" t="str">
        <f t="shared" si="5"/>
        <v>Environment</v>
      </c>
      <c r="C41" s="29" t="s">
        <v>205</v>
      </c>
      <c r="D41" s="30" t="s">
        <v>206</v>
      </c>
      <c r="E41" s="54" t="s">
        <v>207</v>
      </c>
      <c r="F41" s="14"/>
      <c r="G41" s="61">
        <v>0</v>
      </c>
      <c r="H41" s="31" t="s">
        <v>114</v>
      </c>
      <c r="I41" s="31">
        <v>0</v>
      </c>
      <c r="J41" s="31">
        <v>0</v>
      </c>
      <c r="K41" s="62">
        <v>0</v>
      </c>
      <c r="L41" s="14"/>
      <c r="M41" s="68">
        <f>IF(G41=0,0,COUNTIF(G$19:G41,$W$15))</f>
        <v>0</v>
      </c>
      <c r="N41" s="32">
        <f>IF(H41=0,0,COUNTIF(H$19:H41,$W$15))</f>
        <v>20</v>
      </c>
      <c r="O41" s="32">
        <f>IF(I41=0,0,COUNTIF(I$19:I41,$W$15))</f>
        <v>0</v>
      </c>
      <c r="P41" s="32">
        <f>IF(J41=0,0,COUNTIF(J$19:J41,$W$15))</f>
        <v>0</v>
      </c>
      <c r="Q41" s="33">
        <f>IF(K41=0,0,COUNTIF(K$19:K41,$W$15))</f>
        <v>0</v>
      </c>
      <c r="R41" s="69" t="e">
        <f t="shared" si="1"/>
        <v>#N/A</v>
      </c>
      <c r="S41" s="168" t="s">
        <v>244</v>
      </c>
      <c r="T41" s="129" t="str">
        <f t="shared" si="3"/>
        <v>N/A</v>
      </c>
    </row>
    <row r="42" spans="1:20" ht="36" x14ac:dyDescent="0.2">
      <c r="A42" s="1"/>
      <c r="B42" s="68" t="str">
        <f t="shared" si="5"/>
        <v>Environment</v>
      </c>
      <c r="C42" s="29" t="s">
        <v>209</v>
      </c>
      <c r="D42" s="30" t="s">
        <v>221</v>
      </c>
      <c r="E42" s="54" t="s">
        <v>215</v>
      </c>
      <c r="F42" s="14"/>
      <c r="G42" s="61">
        <v>0</v>
      </c>
      <c r="H42" s="31">
        <v>0</v>
      </c>
      <c r="I42" s="31">
        <v>0</v>
      </c>
      <c r="J42" s="31">
        <v>0</v>
      </c>
      <c r="K42" s="62">
        <v>0</v>
      </c>
      <c r="L42" s="14"/>
      <c r="M42" s="68">
        <f>IF(G42=0,0,COUNTIF(G$19:G42,$W$15))</f>
        <v>0</v>
      </c>
      <c r="N42" s="32">
        <f>IF(H42=0,0,COUNTIF(H$19:H42,$W$15))</f>
        <v>0</v>
      </c>
      <c r="O42" s="32">
        <f>IF(I42=0,0,COUNTIF(I$19:I42,$W$15))</f>
        <v>0</v>
      </c>
      <c r="P42" s="32">
        <f>IF(J42=0,0,COUNTIF(J$19:J42,$W$15))</f>
        <v>0</v>
      </c>
      <c r="Q42" s="33">
        <f>IF(K42=0,0,COUNTIF(K$19:K42,$W$15))</f>
        <v>0</v>
      </c>
      <c r="R42" s="69" t="e">
        <f t="shared" si="1"/>
        <v>#N/A</v>
      </c>
      <c r="S42" s="108" t="s">
        <v>0</v>
      </c>
      <c r="T42" s="129" t="str">
        <f t="shared" si="3"/>
        <v>N/A</v>
      </c>
    </row>
    <row r="43" spans="1:20" ht="36" x14ac:dyDescent="0.2">
      <c r="A43" s="1"/>
      <c r="B43" s="68" t="str">
        <f t="shared" si="5"/>
        <v>Environment</v>
      </c>
      <c r="C43" s="29" t="s">
        <v>210</v>
      </c>
      <c r="D43" s="30" t="s">
        <v>222</v>
      </c>
      <c r="E43" s="54" t="s">
        <v>216</v>
      </c>
      <c r="F43" s="14"/>
      <c r="G43" s="61">
        <v>0</v>
      </c>
      <c r="H43" s="31">
        <v>0</v>
      </c>
      <c r="I43" s="31">
        <v>0</v>
      </c>
      <c r="J43" s="31">
        <v>0</v>
      </c>
      <c r="K43" s="62">
        <v>0</v>
      </c>
      <c r="L43" s="14"/>
      <c r="M43" s="68">
        <f>IF(G43=0,0,COUNTIF(G$19:G43,$W$15))</f>
        <v>0</v>
      </c>
      <c r="N43" s="32">
        <f>IF(H43=0,0,COUNTIF(H$19:H43,$W$15))</f>
        <v>0</v>
      </c>
      <c r="O43" s="32">
        <f>IF(I43=0,0,COUNTIF(I$19:I43,$W$15))</f>
        <v>0</v>
      </c>
      <c r="P43" s="32">
        <f>IF(J43=0,0,COUNTIF(J$19:J43,$W$15))</f>
        <v>0</v>
      </c>
      <c r="Q43" s="33">
        <f>IF(K43=0,0,COUNTIF(K$19:K43,$W$15))</f>
        <v>0</v>
      </c>
      <c r="R43" s="69" t="e">
        <f t="shared" ref="R43:R44" si="7">INDEX(M43:Q43,MATCH($R$18,$M$18:$Q$18,0))</f>
        <v>#N/A</v>
      </c>
      <c r="S43" s="108" t="s">
        <v>0</v>
      </c>
      <c r="T43" s="129" t="str">
        <f t="shared" si="3"/>
        <v>N/A</v>
      </c>
    </row>
    <row r="44" spans="1:20" ht="36" x14ac:dyDescent="0.2">
      <c r="A44" s="1"/>
      <c r="B44" s="68" t="str">
        <f t="shared" si="5"/>
        <v>Environment</v>
      </c>
      <c r="C44" s="29" t="s">
        <v>211</v>
      </c>
      <c r="D44" s="30" t="s">
        <v>223</v>
      </c>
      <c r="E44" s="54" t="s">
        <v>217</v>
      </c>
      <c r="F44" s="14"/>
      <c r="G44" s="61">
        <v>0</v>
      </c>
      <c r="H44" s="31">
        <v>0</v>
      </c>
      <c r="I44" s="31">
        <v>0</v>
      </c>
      <c r="J44" s="31">
        <v>0</v>
      </c>
      <c r="K44" s="62">
        <v>0</v>
      </c>
      <c r="L44" s="14"/>
      <c r="M44" s="68">
        <f>IF(G44=0,0,COUNTIF(G$19:G44,$W$15))</f>
        <v>0</v>
      </c>
      <c r="N44" s="32">
        <f>IF(H44=0,0,COUNTIF(H$19:H44,$W$15))</f>
        <v>0</v>
      </c>
      <c r="O44" s="32">
        <f>IF(I44=0,0,COUNTIF(I$19:I44,$W$15))</f>
        <v>0</v>
      </c>
      <c r="P44" s="32">
        <f>IF(J44=0,0,COUNTIF(J$19:J44,$W$15))</f>
        <v>0</v>
      </c>
      <c r="Q44" s="33">
        <f>IF(K44=0,0,COUNTIF(K$19:K44,$W$15))</f>
        <v>0</v>
      </c>
      <c r="R44" s="69" t="e">
        <f t="shared" si="7"/>
        <v>#N/A</v>
      </c>
      <c r="S44" s="108" t="s">
        <v>0</v>
      </c>
      <c r="T44" s="129" t="str">
        <f t="shared" si="3"/>
        <v>N/A</v>
      </c>
    </row>
    <row r="45" spans="1:20" ht="24" x14ac:dyDescent="0.2">
      <c r="A45" s="1"/>
      <c r="B45" s="68" t="str">
        <f t="shared" si="5"/>
        <v>Environment</v>
      </c>
      <c r="C45" s="29" t="s">
        <v>212</v>
      </c>
      <c r="D45" s="30" t="s">
        <v>224</v>
      </c>
      <c r="E45" s="54" t="s">
        <v>218</v>
      </c>
      <c r="F45" s="14"/>
      <c r="G45" s="61">
        <v>0</v>
      </c>
      <c r="H45" s="31">
        <v>0</v>
      </c>
      <c r="I45" s="31">
        <v>0</v>
      </c>
      <c r="J45" s="31">
        <v>0</v>
      </c>
      <c r="K45" s="62">
        <v>0</v>
      </c>
      <c r="L45" s="14"/>
      <c r="M45" s="68">
        <f>IF(G45=0,0,COUNTIF(G$19:G45,$W$15))</f>
        <v>0</v>
      </c>
      <c r="N45" s="32">
        <f>IF(H45=0,0,COUNTIF(H$19:H45,$W$15))</f>
        <v>0</v>
      </c>
      <c r="O45" s="32">
        <f>IF(I45=0,0,COUNTIF(I$19:I45,$W$15))</f>
        <v>0</v>
      </c>
      <c r="P45" s="32">
        <f>IF(J45=0,0,COUNTIF(J$19:J45,$W$15))</f>
        <v>0</v>
      </c>
      <c r="Q45" s="33">
        <f>IF(K45=0,0,COUNTIF(K$19:K45,$W$15))</f>
        <v>0</v>
      </c>
      <c r="R45" s="69" t="e">
        <f t="shared" si="1"/>
        <v>#N/A</v>
      </c>
      <c r="S45" s="108" t="s">
        <v>0</v>
      </c>
      <c r="T45" s="129" t="str">
        <f t="shared" si="3"/>
        <v>N/A</v>
      </c>
    </row>
    <row r="46" spans="1:20" ht="24" x14ac:dyDescent="0.2">
      <c r="A46" s="12" t="str">
        <f>A29</f>
        <v>Add more</v>
      </c>
      <c r="B46" s="68" t="str">
        <f t="shared" si="5"/>
        <v>Environment</v>
      </c>
      <c r="C46" s="29" t="s">
        <v>213</v>
      </c>
      <c r="D46" s="30" t="s">
        <v>225</v>
      </c>
      <c r="E46" s="54" t="s">
        <v>219</v>
      </c>
      <c r="F46" s="14"/>
      <c r="G46" s="61">
        <v>0</v>
      </c>
      <c r="H46" s="31">
        <v>0</v>
      </c>
      <c r="I46" s="31">
        <v>0</v>
      </c>
      <c r="J46" s="31">
        <v>0</v>
      </c>
      <c r="K46" s="62">
        <v>0</v>
      </c>
      <c r="L46" s="14"/>
      <c r="M46" s="68">
        <f>IF(G46=0,0,COUNTIF(G$19:G46,$W$15))</f>
        <v>0</v>
      </c>
      <c r="N46" s="32">
        <f>IF(H46=0,0,COUNTIF(H$19:H46,$W$15))</f>
        <v>0</v>
      </c>
      <c r="O46" s="32">
        <f>IF(I46=0,0,COUNTIF(I$19:I46,$W$15))</f>
        <v>0</v>
      </c>
      <c r="P46" s="32">
        <f>IF(J46=0,0,COUNTIF(J$19:J46,$W$15))</f>
        <v>0</v>
      </c>
      <c r="Q46" s="33">
        <f>IF(K46=0,0,COUNTIF(K$19:K46,$W$15))</f>
        <v>0</v>
      </c>
      <c r="R46" s="69" t="e">
        <f t="shared" si="1"/>
        <v>#N/A</v>
      </c>
      <c r="S46" s="108" t="s">
        <v>0</v>
      </c>
      <c r="T46" s="129" t="str">
        <f t="shared" si="3"/>
        <v>N/A</v>
      </c>
    </row>
    <row r="47" spans="1:20" ht="24" x14ac:dyDescent="0.2">
      <c r="A47" s="12" t="str">
        <f>A30</f>
        <v>above --&gt;</v>
      </c>
      <c r="B47" s="102" t="str">
        <f t="shared" si="5"/>
        <v>Environment</v>
      </c>
      <c r="C47" s="95" t="s">
        <v>214</v>
      </c>
      <c r="D47" s="96" t="s">
        <v>226</v>
      </c>
      <c r="E47" s="97" t="s">
        <v>220</v>
      </c>
      <c r="F47" s="14"/>
      <c r="G47" s="61">
        <v>0</v>
      </c>
      <c r="H47" s="31">
        <v>0</v>
      </c>
      <c r="I47" s="31">
        <v>0</v>
      </c>
      <c r="J47" s="31">
        <v>0</v>
      </c>
      <c r="K47" s="62">
        <v>0</v>
      </c>
      <c r="L47" s="14"/>
      <c r="M47" s="68">
        <f>IF(G47=0,0,COUNTIF(G$19:G47,$W$15))</f>
        <v>0</v>
      </c>
      <c r="N47" s="32">
        <f>IF(H47=0,0,COUNTIF(H$19:H47,$W$15))</f>
        <v>0</v>
      </c>
      <c r="O47" s="32">
        <f>IF(I47=0,0,COUNTIF(I$19:I47,$W$15))</f>
        <v>0</v>
      </c>
      <c r="P47" s="32">
        <f>IF(J47=0,0,COUNTIF(J$19:J47,$W$15))</f>
        <v>0</v>
      </c>
      <c r="Q47" s="33">
        <f>IF(K47=0,0,COUNTIF(K$19:K47,$W$15))</f>
        <v>0</v>
      </c>
      <c r="R47" s="69" t="e">
        <f t="shared" ref="R47" si="8">INDEX(M47:Q47,MATCH($R$18,$M$18:$Q$18,0))</f>
        <v>#N/A</v>
      </c>
      <c r="S47" s="108" t="s">
        <v>0</v>
      </c>
      <c r="T47" s="129" t="str">
        <f t="shared" si="3"/>
        <v>N/A</v>
      </c>
    </row>
    <row r="48" spans="1:20" ht="36" x14ac:dyDescent="0.2">
      <c r="A48" s="1"/>
      <c r="B48" s="85" t="s">
        <v>227</v>
      </c>
      <c r="C48" s="29" t="s">
        <v>11</v>
      </c>
      <c r="D48" s="30" t="s">
        <v>228</v>
      </c>
      <c r="E48" s="54" t="s">
        <v>229</v>
      </c>
      <c r="F48" s="14"/>
      <c r="G48" s="61">
        <v>0</v>
      </c>
      <c r="H48" s="31" t="s">
        <v>114</v>
      </c>
      <c r="I48" s="31">
        <v>0</v>
      </c>
      <c r="J48" s="31">
        <v>0</v>
      </c>
      <c r="K48" s="62">
        <v>0</v>
      </c>
      <c r="L48" s="14"/>
      <c r="M48" s="68">
        <f>IF(G48=0,0,COUNTIF(G$19:G48,$W$15))</f>
        <v>0</v>
      </c>
      <c r="N48" s="32">
        <f>IF(H48=0,0,COUNTIF(H$19:H48,$W$15))</f>
        <v>21</v>
      </c>
      <c r="O48" s="32">
        <f>IF(I48=0,0,COUNTIF(I$19:I48,$W$15))</f>
        <v>0</v>
      </c>
      <c r="P48" s="32">
        <f>IF(J48=0,0,COUNTIF(J$19:J48,$W$15))</f>
        <v>0</v>
      </c>
      <c r="Q48" s="33">
        <f>IF(K48=0,0,COUNTIF(K$19:K48,$W$15))</f>
        <v>0</v>
      </c>
      <c r="R48" s="69" t="e">
        <f t="shared" ref="R48:R64" si="9">INDEX(M48:Q48,MATCH($R$18,$M$18:$Q$18,0))</f>
        <v>#N/A</v>
      </c>
      <c r="S48" s="108" t="s">
        <v>234</v>
      </c>
      <c r="T48" s="129" t="str">
        <f t="shared" si="3"/>
        <v>N/A</v>
      </c>
    </row>
    <row r="49" spans="1:20" ht="36" x14ac:dyDescent="0.2">
      <c r="A49" s="1"/>
      <c r="B49" s="68" t="str">
        <f>$B$48</f>
        <v>Water Conservation</v>
      </c>
      <c r="C49" s="29" t="s">
        <v>12</v>
      </c>
      <c r="D49" s="30" t="s">
        <v>230</v>
      </c>
      <c r="E49" s="54" t="s">
        <v>231</v>
      </c>
      <c r="F49" s="14"/>
      <c r="G49" s="61">
        <v>0</v>
      </c>
      <c r="H49" s="31" t="s">
        <v>114</v>
      </c>
      <c r="I49" s="31">
        <v>0</v>
      </c>
      <c r="J49" s="31">
        <v>0</v>
      </c>
      <c r="K49" s="62">
        <v>0</v>
      </c>
      <c r="L49" s="14"/>
      <c r="M49" s="68">
        <f>IF(G49=0,0,COUNTIF(G$19:G49,$W$15))</f>
        <v>0</v>
      </c>
      <c r="N49" s="32">
        <f>IF(H49=0,0,COUNTIF(H$19:H49,$W$15))</f>
        <v>22</v>
      </c>
      <c r="O49" s="32">
        <f>IF(I49=0,0,COUNTIF(I$19:I49,$W$15))</f>
        <v>0</v>
      </c>
      <c r="P49" s="32">
        <f>IF(J49=0,0,COUNTIF(J$19:J49,$W$15))</f>
        <v>0</v>
      </c>
      <c r="Q49" s="33">
        <f>IF(K49=0,0,COUNTIF(K$19:K49,$W$15))</f>
        <v>0</v>
      </c>
      <c r="R49" s="69" t="e">
        <f t="shared" si="9"/>
        <v>#N/A</v>
      </c>
      <c r="S49" s="108" t="s">
        <v>234</v>
      </c>
      <c r="T49" s="129" t="str">
        <f t="shared" si="3"/>
        <v>N/A</v>
      </c>
    </row>
    <row r="50" spans="1:20" x14ac:dyDescent="0.2">
      <c r="A50" s="1"/>
      <c r="B50" s="68"/>
      <c r="C50" s="29" t="s">
        <v>104</v>
      </c>
      <c r="D50" s="30"/>
      <c r="E50" s="54"/>
      <c r="F50" s="14"/>
      <c r="G50" s="61">
        <v>0</v>
      </c>
      <c r="H50" s="31">
        <v>0</v>
      </c>
      <c r="I50" s="31">
        <v>0</v>
      </c>
      <c r="J50" s="31">
        <v>0</v>
      </c>
      <c r="K50" s="62">
        <v>0</v>
      </c>
      <c r="L50" s="14"/>
      <c r="M50" s="68">
        <f>IF(G50=0,0,COUNTIF(G$19:G50,$W$15))</f>
        <v>0</v>
      </c>
      <c r="N50" s="32">
        <f>IF(H50=0,0,COUNTIF(H$19:H50,$W$15))</f>
        <v>0</v>
      </c>
      <c r="O50" s="32">
        <f>IF(I50=0,0,COUNTIF(I$19:I50,$W$15))</f>
        <v>0</v>
      </c>
      <c r="P50" s="32">
        <f>IF(J50=0,0,COUNTIF(J$19:J50,$W$15))</f>
        <v>0</v>
      </c>
      <c r="Q50" s="33">
        <f>IF(K50=0,0,COUNTIF(K$19:K50,$W$15))</f>
        <v>0</v>
      </c>
      <c r="R50" s="69" t="e">
        <f t="shared" si="9"/>
        <v>#N/A</v>
      </c>
      <c r="S50" s="108"/>
      <c r="T50" s="131"/>
    </row>
    <row r="51" spans="1:20" x14ac:dyDescent="0.2">
      <c r="A51" s="1"/>
      <c r="B51" s="68"/>
      <c r="C51" s="29" t="s">
        <v>104</v>
      </c>
      <c r="D51" s="30"/>
      <c r="E51" s="54"/>
      <c r="F51" s="14"/>
      <c r="G51" s="61">
        <v>0</v>
      </c>
      <c r="H51" s="31">
        <v>0</v>
      </c>
      <c r="I51" s="31">
        <v>0</v>
      </c>
      <c r="J51" s="31">
        <v>0</v>
      </c>
      <c r="K51" s="62">
        <v>0</v>
      </c>
      <c r="L51" s="14"/>
      <c r="M51" s="68">
        <f>IF(G51=0,0,COUNTIF(G$19:G51,$W$15))</f>
        <v>0</v>
      </c>
      <c r="N51" s="32">
        <f>IF(H51=0,0,COUNTIF(H$19:H51,$W$15))</f>
        <v>0</v>
      </c>
      <c r="O51" s="32">
        <f>IF(I51=0,0,COUNTIF(I$19:I51,$W$15))</f>
        <v>0</v>
      </c>
      <c r="P51" s="32">
        <f>IF(J51=0,0,COUNTIF(J$19:J51,$W$15))</f>
        <v>0</v>
      </c>
      <c r="Q51" s="33">
        <f>IF(K51=0,0,COUNTIF(K$19:K51,$W$15))</f>
        <v>0</v>
      </c>
      <c r="R51" s="69" t="e">
        <f t="shared" si="9"/>
        <v>#N/A</v>
      </c>
      <c r="S51" s="108"/>
      <c r="T51" s="131"/>
    </row>
    <row r="52" spans="1:20" x14ac:dyDescent="0.2">
      <c r="A52" s="1"/>
      <c r="B52" s="68"/>
      <c r="C52" s="29" t="s">
        <v>104</v>
      </c>
      <c r="D52" s="30"/>
      <c r="E52" s="54"/>
      <c r="F52" s="14"/>
      <c r="G52" s="61">
        <v>0</v>
      </c>
      <c r="H52" s="31">
        <v>0</v>
      </c>
      <c r="I52" s="31">
        <v>0</v>
      </c>
      <c r="J52" s="31">
        <v>0</v>
      </c>
      <c r="K52" s="62">
        <v>0</v>
      </c>
      <c r="L52" s="14"/>
      <c r="M52" s="68">
        <f>IF(G52=0,0,COUNTIF(G$19:G52,$W$15))</f>
        <v>0</v>
      </c>
      <c r="N52" s="32">
        <f>IF(H52=0,0,COUNTIF(H$19:H52,$W$15))</f>
        <v>0</v>
      </c>
      <c r="O52" s="32">
        <f>IF(I52=0,0,COUNTIF(I$19:I52,$W$15))</f>
        <v>0</v>
      </c>
      <c r="P52" s="32">
        <f>IF(J52=0,0,COUNTIF(J$19:J52,$W$15))</f>
        <v>0</v>
      </c>
      <c r="Q52" s="33">
        <f>IF(K52=0,0,COUNTIF(K$19:K52,$W$15))</f>
        <v>0</v>
      </c>
      <c r="R52" s="69" t="e">
        <f t="shared" si="9"/>
        <v>#N/A</v>
      </c>
      <c r="S52" s="108"/>
      <c r="T52" s="131"/>
    </row>
    <row r="53" spans="1:20" x14ac:dyDescent="0.2">
      <c r="A53" s="1"/>
      <c r="B53" s="68"/>
      <c r="C53" s="29" t="s">
        <v>104</v>
      </c>
      <c r="D53" s="30"/>
      <c r="E53" s="54"/>
      <c r="F53" s="14"/>
      <c r="G53" s="61">
        <v>0</v>
      </c>
      <c r="H53" s="31">
        <v>0</v>
      </c>
      <c r="I53" s="31">
        <v>0</v>
      </c>
      <c r="J53" s="31">
        <v>0</v>
      </c>
      <c r="K53" s="62">
        <v>0</v>
      </c>
      <c r="L53" s="14"/>
      <c r="M53" s="68">
        <f>IF(G53=0,0,COUNTIF(G$19:G53,$W$15))</f>
        <v>0</v>
      </c>
      <c r="N53" s="32">
        <f>IF(H53=0,0,COUNTIF(H$19:H53,$W$15))</f>
        <v>0</v>
      </c>
      <c r="O53" s="32">
        <f>IF(I53=0,0,COUNTIF(I$19:I53,$W$15))</f>
        <v>0</v>
      </c>
      <c r="P53" s="32">
        <f>IF(J53=0,0,COUNTIF(J$19:J53,$W$15))</f>
        <v>0</v>
      </c>
      <c r="Q53" s="33">
        <f>IF(K53=0,0,COUNTIF(K$19:K53,$W$15))</f>
        <v>0</v>
      </c>
      <c r="R53" s="69" t="e">
        <f t="shared" si="9"/>
        <v>#N/A</v>
      </c>
      <c r="S53" s="108"/>
      <c r="T53" s="131"/>
    </row>
    <row r="54" spans="1:20" x14ac:dyDescent="0.2">
      <c r="A54" s="1"/>
      <c r="B54" s="68"/>
      <c r="C54" s="29" t="s">
        <v>104</v>
      </c>
      <c r="D54" s="30"/>
      <c r="E54" s="54"/>
      <c r="F54" s="14"/>
      <c r="G54" s="61">
        <v>0</v>
      </c>
      <c r="H54" s="31">
        <v>0</v>
      </c>
      <c r="I54" s="31">
        <v>0</v>
      </c>
      <c r="J54" s="31">
        <v>0</v>
      </c>
      <c r="K54" s="62">
        <v>0</v>
      </c>
      <c r="L54" s="14"/>
      <c r="M54" s="68">
        <f>IF(G54=0,0,COUNTIF(G$19:G54,$W$15))</f>
        <v>0</v>
      </c>
      <c r="N54" s="32">
        <f>IF(H54=0,0,COUNTIF(H$19:H54,$W$15))</f>
        <v>0</v>
      </c>
      <c r="O54" s="32">
        <f>IF(I54=0,0,COUNTIF(I$19:I54,$W$15))</f>
        <v>0</v>
      </c>
      <c r="P54" s="32">
        <f>IF(J54=0,0,COUNTIF(J$19:J54,$W$15))</f>
        <v>0</v>
      </c>
      <c r="Q54" s="33">
        <f>IF(K54=0,0,COUNTIF(K$19:K54,$W$15))</f>
        <v>0</v>
      </c>
      <c r="R54" s="69" t="e">
        <f t="shared" si="9"/>
        <v>#N/A</v>
      </c>
      <c r="S54" s="108"/>
      <c r="T54" s="131"/>
    </row>
    <row r="55" spans="1:20" x14ac:dyDescent="0.2">
      <c r="A55" s="1"/>
      <c r="B55" s="68"/>
      <c r="C55" s="29" t="s">
        <v>104</v>
      </c>
      <c r="D55" s="30"/>
      <c r="E55" s="54"/>
      <c r="F55" s="14"/>
      <c r="G55" s="61">
        <v>0</v>
      </c>
      <c r="H55" s="31">
        <v>0</v>
      </c>
      <c r="I55" s="31">
        <v>0</v>
      </c>
      <c r="J55" s="31">
        <v>0</v>
      </c>
      <c r="K55" s="62">
        <v>0</v>
      </c>
      <c r="L55" s="14"/>
      <c r="M55" s="68">
        <f>IF(G55=0,0,COUNTIF(G$19:G55,$W$15))</f>
        <v>0</v>
      </c>
      <c r="N55" s="32">
        <f>IF(H55=0,0,COUNTIF(H$19:H55,$W$15))</f>
        <v>0</v>
      </c>
      <c r="O55" s="32">
        <f>IF(I55=0,0,COUNTIF(I$19:I55,$W$15))</f>
        <v>0</v>
      </c>
      <c r="P55" s="32">
        <f>IF(J55=0,0,COUNTIF(J$19:J55,$W$15))</f>
        <v>0</v>
      </c>
      <c r="Q55" s="33">
        <f>IF(K55=0,0,COUNTIF(K$19:K55,$W$15))</f>
        <v>0</v>
      </c>
      <c r="R55" s="69" t="e">
        <f t="shared" si="9"/>
        <v>#N/A</v>
      </c>
      <c r="S55" s="108"/>
      <c r="T55" s="131"/>
    </row>
    <row r="56" spans="1:20" x14ac:dyDescent="0.2">
      <c r="A56" s="1"/>
      <c r="B56" s="68"/>
      <c r="C56" s="29" t="s">
        <v>104</v>
      </c>
      <c r="D56" s="30"/>
      <c r="E56" s="54"/>
      <c r="F56" s="14"/>
      <c r="G56" s="61">
        <v>0</v>
      </c>
      <c r="H56" s="31">
        <v>0</v>
      </c>
      <c r="I56" s="31">
        <v>0</v>
      </c>
      <c r="J56" s="31">
        <v>0</v>
      </c>
      <c r="K56" s="62">
        <v>0</v>
      </c>
      <c r="L56" s="14"/>
      <c r="M56" s="68">
        <f>IF(G56=0,0,COUNTIF(G$19:G56,$W$15))</f>
        <v>0</v>
      </c>
      <c r="N56" s="32">
        <f>IF(H56=0,0,COUNTIF(H$19:H56,$W$15))</f>
        <v>0</v>
      </c>
      <c r="O56" s="32">
        <f>IF(I56=0,0,COUNTIF(I$19:I56,$W$15))</f>
        <v>0</v>
      </c>
      <c r="P56" s="32">
        <f>IF(J56=0,0,COUNTIF(J$19:J56,$W$15))</f>
        <v>0</v>
      </c>
      <c r="Q56" s="33">
        <f>IF(K56=0,0,COUNTIF(K$19:K56,$W$15))</f>
        <v>0</v>
      </c>
      <c r="R56" s="69" t="e">
        <f t="shared" si="9"/>
        <v>#N/A</v>
      </c>
      <c r="S56" s="108"/>
      <c r="T56" s="131"/>
    </row>
    <row r="57" spans="1:20" x14ac:dyDescent="0.2">
      <c r="A57" s="1"/>
      <c r="B57" s="68"/>
      <c r="C57" s="29" t="s">
        <v>104</v>
      </c>
      <c r="D57" s="30"/>
      <c r="E57" s="54"/>
      <c r="F57" s="14"/>
      <c r="G57" s="61">
        <v>0</v>
      </c>
      <c r="H57" s="31">
        <v>0</v>
      </c>
      <c r="I57" s="31">
        <v>0</v>
      </c>
      <c r="J57" s="31">
        <v>0</v>
      </c>
      <c r="K57" s="62">
        <v>0</v>
      </c>
      <c r="L57" s="14"/>
      <c r="M57" s="68">
        <f>IF(G57=0,0,COUNTIF(G$19:G57,$W$15))</f>
        <v>0</v>
      </c>
      <c r="N57" s="32">
        <f>IF(H57=0,0,COUNTIF(H$19:H57,$W$15))</f>
        <v>0</v>
      </c>
      <c r="O57" s="32">
        <f>IF(I57=0,0,COUNTIF(I$19:I57,$W$15))</f>
        <v>0</v>
      </c>
      <c r="P57" s="32">
        <f>IF(J57=0,0,COUNTIF(J$19:J57,$W$15))</f>
        <v>0</v>
      </c>
      <c r="Q57" s="33">
        <f>IF(K57=0,0,COUNTIF(K$19:K57,$W$15))</f>
        <v>0</v>
      </c>
      <c r="R57" s="69" t="e">
        <f t="shared" si="9"/>
        <v>#N/A</v>
      </c>
      <c r="S57" s="108"/>
      <c r="T57" s="131"/>
    </row>
    <row r="58" spans="1:20" x14ac:dyDescent="0.2">
      <c r="A58" s="1"/>
      <c r="B58" s="68"/>
      <c r="C58" s="29" t="s">
        <v>104</v>
      </c>
      <c r="D58" s="30"/>
      <c r="E58" s="54"/>
      <c r="F58" s="14"/>
      <c r="G58" s="61">
        <v>0</v>
      </c>
      <c r="H58" s="31">
        <v>0</v>
      </c>
      <c r="I58" s="31">
        <v>0</v>
      </c>
      <c r="J58" s="31">
        <v>0</v>
      </c>
      <c r="K58" s="62">
        <v>0</v>
      </c>
      <c r="L58" s="14"/>
      <c r="M58" s="68">
        <f>IF(G58=0,0,COUNTIF(G$19:G58,$W$15))</f>
        <v>0</v>
      </c>
      <c r="N58" s="32">
        <f>IF(H58=0,0,COUNTIF(H$19:H58,$W$15))</f>
        <v>0</v>
      </c>
      <c r="O58" s="32">
        <f>IF(I58=0,0,COUNTIF(I$19:I58,$W$15))</f>
        <v>0</v>
      </c>
      <c r="P58" s="32">
        <f>IF(J58=0,0,COUNTIF(J$19:J58,$W$15))</f>
        <v>0</v>
      </c>
      <c r="Q58" s="33">
        <f>IF(K58=0,0,COUNTIF(K$19:K58,$W$15))</f>
        <v>0</v>
      </c>
      <c r="R58" s="69" t="e">
        <f t="shared" si="9"/>
        <v>#N/A</v>
      </c>
      <c r="S58" s="108"/>
      <c r="T58" s="131"/>
    </row>
    <row r="59" spans="1:20" x14ac:dyDescent="0.2">
      <c r="A59" s="1"/>
      <c r="B59" s="68"/>
      <c r="C59" s="29" t="s">
        <v>104</v>
      </c>
      <c r="D59" s="30"/>
      <c r="E59" s="54"/>
      <c r="F59" s="14"/>
      <c r="G59" s="61">
        <v>0</v>
      </c>
      <c r="H59" s="31">
        <v>0</v>
      </c>
      <c r="I59" s="31">
        <v>0</v>
      </c>
      <c r="J59" s="31">
        <v>0</v>
      </c>
      <c r="K59" s="62">
        <v>0</v>
      </c>
      <c r="L59" s="14"/>
      <c r="M59" s="68">
        <f>IF(G59=0,0,COUNTIF(G$19:G59,$W$15))</f>
        <v>0</v>
      </c>
      <c r="N59" s="32">
        <f>IF(H59=0,0,COUNTIF(H$19:H59,$W$15))</f>
        <v>0</v>
      </c>
      <c r="O59" s="32">
        <f>IF(I59=0,0,COUNTIF(I$19:I59,$W$15))</f>
        <v>0</v>
      </c>
      <c r="P59" s="32">
        <f>IF(J59=0,0,COUNTIF(J$19:J59,$W$15))</f>
        <v>0</v>
      </c>
      <c r="Q59" s="33">
        <f>IF(K59=0,0,COUNTIF(K$19:K59,$W$15))</f>
        <v>0</v>
      </c>
      <c r="R59" s="69" t="e">
        <f t="shared" si="9"/>
        <v>#N/A</v>
      </c>
      <c r="S59" s="108"/>
      <c r="T59" s="131"/>
    </row>
    <row r="60" spans="1:20" x14ac:dyDescent="0.2">
      <c r="A60" s="1"/>
      <c r="B60" s="68"/>
      <c r="C60" s="29" t="s">
        <v>104</v>
      </c>
      <c r="D60" s="30"/>
      <c r="E60" s="54"/>
      <c r="F60" s="14"/>
      <c r="G60" s="61">
        <v>0</v>
      </c>
      <c r="H60" s="31">
        <v>0</v>
      </c>
      <c r="I60" s="31">
        <v>0</v>
      </c>
      <c r="J60" s="31">
        <v>0</v>
      </c>
      <c r="K60" s="62">
        <v>0</v>
      </c>
      <c r="L60" s="14"/>
      <c r="M60" s="68">
        <f>IF(G60=0,0,COUNTIF(G$19:G60,$W$15))</f>
        <v>0</v>
      </c>
      <c r="N60" s="32">
        <f>IF(H60=0,0,COUNTIF(H$19:H60,$W$15))</f>
        <v>0</v>
      </c>
      <c r="O60" s="32">
        <f>IF(I60=0,0,COUNTIF(I$19:I60,$W$15))</f>
        <v>0</v>
      </c>
      <c r="P60" s="32">
        <f>IF(J60=0,0,COUNTIF(J$19:J60,$W$15))</f>
        <v>0</v>
      </c>
      <c r="Q60" s="33">
        <f>IF(K60=0,0,COUNTIF(K$19:K60,$W$15))</f>
        <v>0</v>
      </c>
      <c r="R60" s="69" t="e">
        <f t="shared" si="9"/>
        <v>#N/A</v>
      </c>
      <c r="S60" s="108"/>
      <c r="T60" s="131"/>
    </row>
    <row r="61" spans="1:20" x14ac:dyDescent="0.2">
      <c r="A61" s="1"/>
      <c r="B61" s="68"/>
      <c r="C61" s="29" t="s">
        <v>104</v>
      </c>
      <c r="D61" s="30"/>
      <c r="E61" s="54"/>
      <c r="F61" s="14"/>
      <c r="G61" s="61">
        <v>0</v>
      </c>
      <c r="H61" s="31">
        <v>0</v>
      </c>
      <c r="I61" s="31">
        <v>0</v>
      </c>
      <c r="J61" s="31">
        <v>0</v>
      </c>
      <c r="K61" s="62">
        <v>0</v>
      </c>
      <c r="L61" s="14"/>
      <c r="M61" s="68">
        <f>IF(G61=0,0,COUNTIF(G$19:G61,$W$15))</f>
        <v>0</v>
      </c>
      <c r="N61" s="32">
        <f>IF(H61=0,0,COUNTIF(H$19:H61,$W$15))</f>
        <v>0</v>
      </c>
      <c r="O61" s="32">
        <f>IF(I61=0,0,COUNTIF(I$19:I61,$W$15))</f>
        <v>0</v>
      </c>
      <c r="P61" s="32">
        <f>IF(J61=0,0,COUNTIF(J$19:J61,$W$15))</f>
        <v>0</v>
      </c>
      <c r="Q61" s="33">
        <f>IF(K61=0,0,COUNTIF(K$19:K61,$W$15))</f>
        <v>0</v>
      </c>
      <c r="R61" s="69" t="e">
        <f t="shared" si="9"/>
        <v>#N/A</v>
      </c>
      <c r="S61" s="108"/>
      <c r="T61" s="131"/>
    </row>
    <row r="62" spans="1:20" x14ac:dyDescent="0.2">
      <c r="A62" s="12" t="str">
        <f>A29</f>
        <v>Add more</v>
      </c>
      <c r="B62" s="68"/>
      <c r="C62" s="29" t="s">
        <v>104</v>
      </c>
      <c r="D62" s="30"/>
      <c r="E62" s="54"/>
      <c r="F62" s="14"/>
      <c r="G62" s="61">
        <v>0</v>
      </c>
      <c r="H62" s="31">
        <v>0</v>
      </c>
      <c r="I62" s="31">
        <v>0</v>
      </c>
      <c r="J62" s="31">
        <v>0</v>
      </c>
      <c r="K62" s="62">
        <v>0</v>
      </c>
      <c r="L62" s="14"/>
      <c r="M62" s="68">
        <f>IF(G62=0,0,COUNTIF(G$19:G62,$W$15))</f>
        <v>0</v>
      </c>
      <c r="N62" s="32">
        <f>IF(H62=0,0,COUNTIF(H$19:H62,$W$15))</f>
        <v>0</v>
      </c>
      <c r="O62" s="32">
        <f>IF(I62=0,0,COUNTIF(I$19:I62,$W$15))</f>
        <v>0</v>
      </c>
      <c r="P62" s="32">
        <f>IF(J62=0,0,COUNTIF(J$19:J62,$W$15))</f>
        <v>0</v>
      </c>
      <c r="Q62" s="33">
        <f>IF(K62=0,0,COUNTIF(K$19:K62,$W$15))</f>
        <v>0</v>
      </c>
      <c r="R62" s="69" t="e">
        <f t="shared" si="9"/>
        <v>#N/A</v>
      </c>
      <c r="S62" s="14"/>
      <c r="T62" s="131"/>
    </row>
    <row r="63" spans="1:20" x14ac:dyDescent="0.2">
      <c r="A63" s="12" t="str">
        <f>A30</f>
        <v>above --&gt;</v>
      </c>
      <c r="B63" s="68"/>
      <c r="C63" s="29" t="s">
        <v>104</v>
      </c>
      <c r="D63" s="30"/>
      <c r="E63" s="54"/>
      <c r="F63" s="14"/>
      <c r="G63" s="61">
        <v>0</v>
      </c>
      <c r="H63" s="31">
        <v>0</v>
      </c>
      <c r="I63" s="31">
        <v>0</v>
      </c>
      <c r="J63" s="31">
        <v>0</v>
      </c>
      <c r="K63" s="62">
        <v>0</v>
      </c>
      <c r="L63" s="14"/>
      <c r="M63" s="68">
        <f>IF(G63=0,0,COUNTIF(G$19:G63,$W$15))</f>
        <v>0</v>
      </c>
      <c r="N63" s="32">
        <f>IF(H63=0,0,COUNTIF(H$19:H63,$W$15))</f>
        <v>0</v>
      </c>
      <c r="O63" s="32">
        <f>IF(I63=0,0,COUNTIF(I$19:I63,$W$15))</f>
        <v>0</v>
      </c>
      <c r="P63" s="32">
        <f>IF(J63=0,0,COUNTIF(J$19:J63,$W$15))</f>
        <v>0</v>
      </c>
      <c r="Q63" s="33">
        <f>IF(K63=0,0,COUNTIF(K$19:K63,$W$15))</f>
        <v>0</v>
      </c>
      <c r="R63" s="69" t="e">
        <f t="shared" si="9"/>
        <v>#N/A</v>
      </c>
      <c r="S63" s="14"/>
      <c r="T63" s="131"/>
    </row>
    <row r="64" spans="1:20" x14ac:dyDescent="0.2">
      <c r="A64" s="11"/>
      <c r="B64" s="63" t="s">
        <v>146</v>
      </c>
      <c r="C64" s="1"/>
      <c r="D64" s="17"/>
      <c r="E64" s="55"/>
      <c r="F64" s="14" t="s">
        <v>103</v>
      </c>
      <c r="G64" s="80">
        <f>COUNTIF(G19:G63,$W$15)</f>
        <v>5</v>
      </c>
      <c r="H64" s="8">
        <f>COUNTIF(H19:H63,$W$15)</f>
        <v>22</v>
      </c>
      <c r="I64" s="8">
        <f>COUNTIF(I19:I63,$W$15)</f>
        <v>4</v>
      </c>
      <c r="J64" s="8">
        <f>COUNTIF(J19:J63,$W$15)</f>
        <v>7</v>
      </c>
      <c r="K64" s="81">
        <f>COUNTIF(K19:K63,$W$15)</f>
        <v>0</v>
      </c>
      <c r="L64" s="14"/>
      <c r="M64" s="63">
        <f>COUNTIF(M19:M63,"&gt;0")</f>
        <v>5</v>
      </c>
      <c r="N64" s="1">
        <f>COUNTIF(N19:N63,"&gt;0")</f>
        <v>22</v>
      </c>
      <c r="O64" s="1">
        <f>COUNTIF(O19:O63,"&gt;0")</f>
        <v>4</v>
      </c>
      <c r="P64" s="1">
        <f>COUNTIF(P19:P63,"&gt;0")</f>
        <v>7</v>
      </c>
      <c r="Q64" s="23">
        <f>COUNTIF(Q19:Q63,"&gt;0")</f>
        <v>0</v>
      </c>
      <c r="R64" s="70" t="e">
        <f t="shared" si="9"/>
        <v>#N/A</v>
      </c>
      <c r="S64" s="1"/>
      <c r="T64" s="129"/>
    </row>
    <row r="65" spans="1:20" x14ac:dyDescent="0.2">
      <c r="A65" s="11"/>
      <c r="B65" s="63" t="s">
        <v>147</v>
      </c>
      <c r="C65" s="1"/>
      <c r="D65" s="17"/>
      <c r="E65" s="55"/>
      <c r="F65" s="14"/>
      <c r="G65" s="80">
        <f>COUNTIF(G19:G63,$W$15)</f>
        <v>5</v>
      </c>
      <c r="H65" s="8">
        <f>COUNTIF(H19:H63,$W$15)</f>
        <v>22</v>
      </c>
      <c r="I65" s="8">
        <f>COUNTIF(I19:I63,$W$15)</f>
        <v>4</v>
      </c>
      <c r="J65" s="8">
        <f>COUNTIF(J19:J63,$W$15)</f>
        <v>7</v>
      </c>
      <c r="K65" s="81">
        <f>COUNTIF(K19:K63,$W$15)</f>
        <v>0</v>
      </c>
      <c r="L65" s="80"/>
      <c r="M65" s="63">
        <f>COUNTIF(M19:M63,"&gt;0")</f>
        <v>5</v>
      </c>
      <c r="N65" s="1">
        <f>COUNTIF(N19:N63,"&gt;0")</f>
        <v>22</v>
      </c>
      <c r="O65" s="1">
        <f>COUNTIF(O19:O63,"&gt;0")</f>
        <v>4</v>
      </c>
      <c r="P65" s="1">
        <f>COUNTIF(P19:P63,"&gt;0")</f>
        <v>7</v>
      </c>
      <c r="Q65" s="23">
        <f>COUNTIF(Q19:Q63,"&gt;0")</f>
        <v>0</v>
      </c>
      <c r="R65" s="70" t="e">
        <f>INDEX(M65:Q65,MATCH($R$18,$M$18:$Q$18,0))</f>
        <v>#N/A</v>
      </c>
      <c r="S65" s="1"/>
      <c r="T65" s="129"/>
    </row>
    <row r="66" spans="1:20" ht="12.75" thickBot="1" x14ac:dyDescent="0.25">
      <c r="A66" s="1"/>
      <c r="B66" s="82"/>
      <c r="C66" s="2"/>
      <c r="D66" s="56"/>
      <c r="E66" s="57"/>
      <c r="F66" s="58" t="s">
        <v>102</v>
      </c>
      <c r="G66" s="4"/>
      <c r="H66" s="2"/>
      <c r="I66" s="2"/>
      <c r="J66" s="2"/>
      <c r="K66" s="65"/>
      <c r="L66" s="58"/>
      <c r="M66" s="71">
        <f>M64-G64</f>
        <v>0</v>
      </c>
      <c r="N66" s="72">
        <f>N64-H64</f>
        <v>0</v>
      </c>
      <c r="O66" s="72">
        <f>O64-I64</f>
        <v>0</v>
      </c>
      <c r="P66" s="72">
        <f>P64-J64</f>
        <v>0</v>
      </c>
      <c r="Q66" s="73">
        <f>Q64-K64</f>
        <v>0</v>
      </c>
      <c r="R66" s="74"/>
      <c r="S66" s="72"/>
      <c r="T66" s="132"/>
    </row>
    <row r="67" spans="1:20" x14ac:dyDescent="0.2">
      <c r="A67" s="1"/>
      <c r="B67" s="1"/>
      <c r="C67" s="1"/>
      <c r="D67" s="17"/>
      <c r="E67" s="17"/>
      <c r="F67" s="17"/>
      <c r="G67" s="17"/>
      <c r="H67" s="17"/>
      <c r="I67" s="17"/>
      <c r="J67" s="17"/>
      <c r="K67" s="17"/>
      <c r="L67" s="17"/>
      <c r="M67" s="17"/>
      <c r="N67" s="17"/>
      <c r="O67" s="17"/>
      <c r="P67" s="17"/>
      <c r="Q67" s="17"/>
      <c r="R67" s="17"/>
      <c r="S67" s="17"/>
      <c r="T67" s="6"/>
    </row>
    <row r="68" spans="1:20" x14ac:dyDescent="0.2">
      <c r="A68" s="1"/>
      <c r="B68" s="1"/>
      <c r="C68" s="1"/>
      <c r="D68" s="17"/>
      <c r="E68" s="17"/>
      <c r="F68" s="1"/>
      <c r="G68" s="1"/>
      <c r="H68" s="1"/>
      <c r="I68" s="1"/>
      <c r="J68" s="1"/>
      <c r="K68" s="1"/>
      <c r="L68" s="1"/>
      <c r="M68" s="1"/>
      <c r="N68" s="1"/>
      <c r="O68" s="1"/>
      <c r="P68" s="1"/>
      <c r="Q68" s="1"/>
      <c r="R68" s="1"/>
      <c r="S68" s="1"/>
      <c r="T68" s="6"/>
    </row>
    <row r="69" spans="1:20" x14ac:dyDescent="0.2">
      <c r="A69" s="1"/>
      <c r="B69" s="1"/>
      <c r="C69" s="1"/>
      <c r="D69" s="17"/>
      <c r="E69" s="17"/>
      <c r="F69" s="1"/>
      <c r="G69" s="1"/>
      <c r="H69" s="1"/>
      <c r="I69" s="1"/>
      <c r="J69" s="1"/>
      <c r="K69" s="1"/>
      <c r="L69" s="1"/>
      <c r="M69" s="1"/>
      <c r="N69" s="1"/>
      <c r="O69" s="1"/>
      <c r="P69" s="1"/>
      <c r="Q69" s="1"/>
      <c r="R69" s="1"/>
      <c r="S69" s="1"/>
      <c r="T69" s="6"/>
    </row>
    <row r="70" spans="1:20" x14ac:dyDescent="0.2">
      <c r="A70" s="1"/>
      <c r="B70" s="1"/>
      <c r="C70" s="1"/>
      <c r="D70" s="17"/>
      <c r="E70" s="17"/>
      <c r="F70" s="1"/>
      <c r="G70" s="1"/>
      <c r="H70" s="1"/>
      <c r="I70" s="1"/>
      <c r="J70" s="1"/>
      <c r="K70" s="1"/>
      <c r="L70" s="1"/>
      <c r="M70" s="1"/>
      <c r="N70" s="1"/>
      <c r="O70" s="1"/>
      <c r="P70" s="1"/>
      <c r="Q70" s="1"/>
      <c r="R70" s="1"/>
      <c r="S70" s="1"/>
      <c r="T70" s="6"/>
    </row>
    <row r="71" spans="1:20" ht="15.75" x14ac:dyDescent="0.25">
      <c r="A71" s="1"/>
      <c r="B71" s="3" t="s">
        <v>135</v>
      </c>
      <c r="C71" s="1"/>
      <c r="D71" s="17"/>
      <c r="E71" s="17"/>
      <c r="F71" s="1"/>
      <c r="G71" s="1"/>
      <c r="H71" s="1"/>
      <c r="I71" s="1"/>
      <c r="J71" s="1"/>
      <c r="K71" s="1"/>
      <c r="L71" s="1"/>
      <c r="M71" s="1"/>
      <c r="N71" s="1"/>
      <c r="O71" s="1"/>
      <c r="P71" s="1"/>
      <c r="Q71" s="1"/>
      <c r="R71" s="1"/>
      <c r="S71" s="1"/>
      <c r="T71" s="6"/>
    </row>
    <row r="72" spans="1:20" ht="12.75" thickBot="1" x14ac:dyDescent="0.25">
      <c r="A72" s="1"/>
      <c r="B72" s="7" t="s">
        <v>118</v>
      </c>
      <c r="C72" s="1"/>
      <c r="D72" s="17"/>
      <c r="E72" s="17"/>
      <c r="F72" s="1"/>
      <c r="G72" s="7" t="s">
        <v>133</v>
      </c>
      <c r="H72" s="1"/>
      <c r="I72" s="1"/>
      <c r="J72" s="1"/>
      <c r="K72" s="1"/>
      <c r="L72" s="1"/>
      <c r="M72" s="7" t="s">
        <v>116</v>
      </c>
      <c r="N72" s="7"/>
      <c r="O72" s="1"/>
      <c r="P72" s="1"/>
      <c r="Q72" s="1"/>
      <c r="R72" s="7" t="s">
        <v>109</v>
      </c>
      <c r="S72" s="1"/>
      <c r="T72" s="6"/>
    </row>
    <row r="73" spans="1:20" ht="11.65" customHeight="1" x14ac:dyDescent="0.2">
      <c r="A73" s="1"/>
      <c r="B73" s="84"/>
      <c r="C73" s="35" t="s">
        <v>68</v>
      </c>
      <c r="D73" s="35" t="s">
        <v>69</v>
      </c>
      <c r="E73" s="36" t="s">
        <v>5</v>
      </c>
      <c r="F73" s="1"/>
      <c r="G73" s="77" t="str">
        <f>G17</f>
        <v>HW</v>
      </c>
      <c r="H73" s="78" t="str">
        <f>H17</f>
        <v>SW</v>
      </c>
      <c r="I73" s="78" t="str">
        <f>I17</f>
        <v>WNSW</v>
      </c>
      <c r="J73" s="78" t="str">
        <f>J17</f>
        <v>WICA NO</v>
      </c>
      <c r="K73" s="79" t="str">
        <f>K17</f>
        <v>WICA RS</v>
      </c>
      <c r="L73" s="1"/>
      <c r="M73" s="46" t="str">
        <f>G73</f>
        <v>HW</v>
      </c>
      <c r="N73" s="47" t="str">
        <f t="shared" ref="N73" si="10">H73</f>
        <v>SW</v>
      </c>
      <c r="O73" s="47" t="str">
        <f t="shared" ref="O73" si="11">I73</f>
        <v>WNSW</v>
      </c>
      <c r="P73" s="47" t="str">
        <f t="shared" ref="P73" si="12">J73</f>
        <v>WICA NO</v>
      </c>
      <c r="Q73" s="48" t="str">
        <f t="shared" ref="Q73" si="13">K73</f>
        <v>WICA RS</v>
      </c>
      <c r="R73" s="52">
        <f>'Lists '!$E$11</f>
        <v>0</v>
      </c>
      <c r="S73" s="1" t="str">
        <f>S17</f>
        <v>Units</v>
      </c>
      <c r="T73" s="1"/>
    </row>
    <row r="74" spans="1:20" ht="11.65" customHeight="1" thickBot="1" x14ac:dyDescent="0.25">
      <c r="A74" s="1"/>
      <c r="B74" s="107"/>
      <c r="C74" s="38"/>
      <c r="D74" s="38"/>
      <c r="E74" s="39"/>
      <c r="F74" s="17"/>
      <c r="G74" s="43"/>
      <c r="H74" s="44"/>
      <c r="I74" s="44"/>
      <c r="J74" s="44"/>
      <c r="K74" s="45"/>
      <c r="L74" s="17"/>
      <c r="M74" s="49">
        <f t="array" ref="M74:Q74">TRANSPOSE('Lists '!$B$11:$B$15)</f>
        <v>1</v>
      </c>
      <c r="N74" s="50">
        <v>2</v>
      </c>
      <c r="O74" s="50">
        <v>3</v>
      </c>
      <c r="P74" s="50">
        <v>4</v>
      </c>
      <c r="Q74" s="51">
        <v>5</v>
      </c>
      <c r="R74" s="53" t="e">
        <f>'Lists '!$D$11</f>
        <v>#N/A</v>
      </c>
      <c r="S74" s="1"/>
      <c r="T74" s="6"/>
    </row>
    <row r="75" spans="1:20" ht="24" x14ac:dyDescent="0.2">
      <c r="A75" s="1"/>
      <c r="B75" s="83"/>
      <c r="C75" s="29" t="s">
        <v>70</v>
      </c>
      <c r="D75" s="30" t="s">
        <v>71</v>
      </c>
      <c r="E75" s="54" t="s">
        <v>72</v>
      </c>
      <c r="F75" s="1"/>
      <c r="G75" s="61">
        <v>0</v>
      </c>
      <c r="H75" s="31">
        <v>0</v>
      </c>
      <c r="I75" s="31">
        <v>0</v>
      </c>
      <c r="J75" s="31">
        <v>0</v>
      </c>
      <c r="K75" s="62" t="s">
        <v>114</v>
      </c>
      <c r="L75" s="1"/>
      <c r="M75" s="75">
        <f>IF(G75=$W$16,0,COUNTIF(G$75:G75,$W$15))</f>
        <v>0</v>
      </c>
      <c r="N75" s="76">
        <f>IF(H75=$W$16,0,COUNTIF(H$75:H75,$W$15))</f>
        <v>0</v>
      </c>
      <c r="O75" s="76">
        <f>IF(I75=$W$16,0,COUNTIF(I$75:I75,$W$15))</f>
        <v>0</v>
      </c>
      <c r="P75" s="76">
        <f>IF(J75=$W$16,0,COUNTIF(J$75:J75,$W$15))</f>
        <v>0</v>
      </c>
      <c r="Q75" s="76">
        <f>IF(K75=$W$16,0,COUNTIF(K$75:K75,$W$15))</f>
        <v>1</v>
      </c>
      <c r="R75" s="67" t="e">
        <f t="shared" ref="R75:R91" si="14">INDEX(M75:Q75,MATCH($R$74,$M$74:$Q$74,0))</f>
        <v>#N/A</v>
      </c>
      <c r="S75" s="13" t="s">
        <v>155</v>
      </c>
      <c r="T75" s="6"/>
    </row>
    <row r="76" spans="1:20" ht="24" x14ac:dyDescent="0.2">
      <c r="A76" s="1"/>
      <c r="B76" s="83"/>
      <c r="C76" s="29" t="s">
        <v>73</v>
      </c>
      <c r="D76" s="30" t="s">
        <v>74</v>
      </c>
      <c r="E76" s="54" t="s">
        <v>75</v>
      </c>
      <c r="F76" s="1"/>
      <c r="G76" s="61">
        <v>0</v>
      </c>
      <c r="H76" s="31">
        <v>0</v>
      </c>
      <c r="I76" s="31">
        <v>0</v>
      </c>
      <c r="J76" s="31">
        <v>0</v>
      </c>
      <c r="K76" s="62" t="s">
        <v>114</v>
      </c>
      <c r="L76" s="1"/>
      <c r="M76" s="66">
        <f>IF(G76=$W$16,0,COUNTIF(G$75:G76,$W$15))</f>
        <v>0</v>
      </c>
      <c r="N76" s="27">
        <f>IF(H76=$W$16,0,COUNTIF(H$75:H76,$W$15))</f>
        <v>0</v>
      </c>
      <c r="O76" s="27">
        <f>IF(I76=$W$16,0,COUNTIF(I$75:I76,$W$15))</f>
        <v>0</v>
      </c>
      <c r="P76" s="27">
        <f>IF(J76=$W$16,0,COUNTIF(J$75:J76,$W$15))</f>
        <v>0</v>
      </c>
      <c r="Q76" s="27">
        <f>IF(K76=$W$16,0,COUNTIF(K$75:K76,$W$15))</f>
        <v>2</v>
      </c>
      <c r="R76" s="67" t="e">
        <f t="shared" si="14"/>
        <v>#N/A</v>
      </c>
      <c r="S76" s="1" t="str">
        <f>$S$75</f>
        <v>ML</v>
      </c>
      <c r="T76" s="6"/>
    </row>
    <row r="77" spans="1:20" ht="24" x14ac:dyDescent="0.2">
      <c r="A77" s="1"/>
      <c r="B77" s="83"/>
      <c r="C77" s="29" t="s">
        <v>76</v>
      </c>
      <c r="D77" s="30" t="s">
        <v>77</v>
      </c>
      <c r="E77" s="54" t="s">
        <v>78</v>
      </c>
      <c r="F77" s="1"/>
      <c r="G77" s="61">
        <v>0</v>
      </c>
      <c r="H77" s="31">
        <v>0</v>
      </c>
      <c r="I77" s="31">
        <v>0</v>
      </c>
      <c r="J77" s="31">
        <v>0</v>
      </c>
      <c r="K77" s="62" t="s">
        <v>114</v>
      </c>
      <c r="L77" s="1"/>
      <c r="M77" s="66">
        <f>IF(G77=$W$16,0,COUNTIF(G$75:G77,$W$15))</f>
        <v>0</v>
      </c>
      <c r="N77" s="27">
        <f>IF(H77=$W$16,0,COUNTIF(H$75:H77,$W$15))</f>
        <v>0</v>
      </c>
      <c r="O77" s="27">
        <f>IF(I77=$W$16,0,COUNTIF(I$75:I77,$W$15))</f>
        <v>0</v>
      </c>
      <c r="P77" s="27">
        <f>IF(J77=$W$16,0,COUNTIF(J$75:J77,$W$15))</f>
        <v>0</v>
      </c>
      <c r="Q77" s="27">
        <f>IF(K77=$W$16,0,COUNTIF(K$75:K77,$W$15))</f>
        <v>3</v>
      </c>
      <c r="R77" s="67" t="e">
        <f t="shared" si="14"/>
        <v>#N/A</v>
      </c>
      <c r="S77" s="1" t="str">
        <f>$S$75</f>
        <v>ML</v>
      </c>
      <c r="T77" s="6"/>
    </row>
    <row r="78" spans="1:20" ht="24" x14ac:dyDescent="0.2">
      <c r="A78" s="1"/>
      <c r="B78" s="83"/>
      <c r="C78" s="29" t="s">
        <v>79</v>
      </c>
      <c r="D78" s="30" t="s">
        <v>80</v>
      </c>
      <c r="E78" s="54" t="s">
        <v>81</v>
      </c>
      <c r="F78" s="1"/>
      <c r="G78" s="61">
        <v>0</v>
      </c>
      <c r="H78" s="31">
        <v>0</v>
      </c>
      <c r="I78" s="31">
        <v>0</v>
      </c>
      <c r="J78" s="31">
        <v>0</v>
      </c>
      <c r="K78" s="62" t="s">
        <v>114</v>
      </c>
      <c r="L78" s="1"/>
      <c r="M78" s="66">
        <f>IF(G78=$W$16,0,COUNTIF(G$75:G78,$W$15))</f>
        <v>0</v>
      </c>
      <c r="N78" s="27">
        <f>IF(H78=$W$16,0,COUNTIF(H$75:H78,$W$15))</f>
        <v>0</v>
      </c>
      <c r="O78" s="27">
        <f>IF(I78=$W$16,0,COUNTIF(I$75:I78,$W$15))</f>
        <v>0</v>
      </c>
      <c r="P78" s="27">
        <f>IF(J78=$W$16,0,COUNTIF(J$75:J78,$W$15))</f>
        <v>0</v>
      </c>
      <c r="Q78" s="27">
        <f>IF(K78=$W$16,0,COUNTIF(K$75:K78,$W$15))</f>
        <v>4</v>
      </c>
      <c r="R78" s="67" t="e">
        <f t="shared" si="14"/>
        <v>#N/A</v>
      </c>
      <c r="S78" s="13" t="s">
        <v>156</v>
      </c>
      <c r="T78" s="6"/>
    </row>
    <row r="79" spans="1:20" ht="24" x14ac:dyDescent="0.2">
      <c r="A79" s="1"/>
      <c r="B79" s="83"/>
      <c r="C79" s="29" t="s">
        <v>82</v>
      </c>
      <c r="D79" s="30" t="s">
        <v>83</v>
      </c>
      <c r="E79" s="54" t="s">
        <v>84</v>
      </c>
      <c r="F79" s="1"/>
      <c r="G79" s="61">
        <v>0</v>
      </c>
      <c r="H79" s="31">
        <v>0</v>
      </c>
      <c r="I79" s="31">
        <v>0</v>
      </c>
      <c r="J79" s="31">
        <v>0</v>
      </c>
      <c r="K79" s="62" t="s">
        <v>114</v>
      </c>
      <c r="L79" s="1"/>
      <c r="M79" s="66">
        <f>IF(G79=$W$16,0,COUNTIF(G$75:G79,$W$15))</f>
        <v>0</v>
      </c>
      <c r="N79" s="27">
        <f>IF(H79=$W$16,0,COUNTIF(H$75:H79,$W$15))</f>
        <v>0</v>
      </c>
      <c r="O79" s="27">
        <f>IF(I79=$W$16,0,COUNTIF(I$75:I79,$W$15))</f>
        <v>0</v>
      </c>
      <c r="P79" s="27">
        <f>IF(J79=$W$16,0,COUNTIF(J$75:J79,$W$15))</f>
        <v>0</v>
      </c>
      <c r="Q79" s="27">
        <f>IF(K79=$W$16,0,COUNTIF(K$75:K79,$W$15))</f>
        <v>5</v>
      </c>
      <c r="R79" s="67" t="e">
        <f t="shared" si="14"/>
        <v>#N/A</v>
      </c>
      <c r="S79" s="1" t="str">
        <f>$S$78</f>
        <v>'000</v>
      </c>
      <c r="T79" s="6"/>
    </row>
    <row r="80" spans="1:20" ht="24" x14ac:dyDescent="0.2">
      <c r="A80" s="1"/>
      <c r="B80" s="83"/>
      <c r="C80" s="29" t="s">
        <v>85</v>
      </c>
      <c r="D80" s="30" t="s">
        <v>86</v>
      </c>
      <c r="E80" s="54" t="s">
        <v>87</v>
      </c>
      <c r="F80" s="1"/>
      <c r="G80" s="61">
        <v>0</v>
      </c>
      <c r="H80" s="31">
        <v>0</v>
      </c>
      <c r="I80" s="31">
        <v>0</v>
      </c>
      <c r="J80" s="31">
        <v>0</v>
      </c>
      <c r="K80" s="62" t="s">
        <v>114</v>
      </c>
      <c r="L80" s="1"/>
      <c r="M80" s="66">
        <f>IF(G80=$W$16,0,COUNTIF(G$75:G80,$W$15))</f>
        <v>0</v>
      </c>
      <c r="N80" s="27">
        <f>IF(H80=$W$16,0,COUNTIF(H$75:H80,$W$15))</f>
        <v>0</v>
      </c>
      <c r="O80" s="27">
        <f>IF(I80=$W$16,0,COUNTIF(I$75:I80,$W$15))</f>
        <v>0</v>
      </c>
      <c r="P80" s="27">
        <f>IF(J80=$W$16,0,COUNTIF(J$75:J80,$W$15))</f>
        <v>0</v>
      </c>
      <c r="Q80" s="27">
        <f>IF(K80=$W$16,0,COUNTIF(K$75:K80,$W$15))</f>
        <v>6</v>
      </c>
      <c r="R80" s="67" t="e">
        <f t="shared" si="14"/>
        <v>#N/A</v>
      </c>
      <c r="S80" s="1" t="str">
        <f t="shared" ref="S80:S83" si="15">$S$78</f>
        <v>'000</v>
      </c>
      <c r="T80" s="6"/>
    </row>
    <row r="81" spans="1:19" ht="24" x14ac:dyDescent="0.2">
      <c r="A81" s="1"/>
      <c r="B81" s="83"/>
      <c r="C81" s="29" t="s">
        <v>88</v>
      </c>
      <c r="D81" s="30" t="s">
        <v>89</v>
      </c>
      <c r="E81" s="54" t="s">
        <v>90</v>
      </c>
      <c r="F81" s="1"/>
      <c r="G81" s="61">
        <v>0</v>
      </c>
      <c r="H81" s="31">
        <v>0</v>
      </c>
      <c r="I81" s="31">
        <v>0</v>
      </c>
      <c r="J81" s="31">
        <v>0</v>
      </c>
      <c r="K81" s="62" t="s">
        <v>114</v>
      </c>
      <c r="L81" s="1"/>
      <c r="M81" s="66">
        <f>IF(G81=$W$16,0,COUNTIF(G$75:G81,$W$15))</f>
        <v>0</v>
      </c>
      <c r="N81" s="27">
        <f>IF(H81=$W$16,0,COUNTIF(H$75:H81,$W$15))</f>
        <v>0</v>
      </c>
      <c r="O81" s="27">
        <f>IF(I81=$W$16,0,COUNTIF(I$75:I81,$W$15))</f>
        <v>0</v>
      </c>
      <c r="P81" s="27">
        <f>IF(J81=$W$16,0,COUNTIF(J$75:J81,$W$15))</f>
        <v>0</v>
      </c>
      <c r="Q81" s="27">
        <f>IF(K81=$W$16,0,COUNTIF(K$75:K81,$W$15))</f>
        <v>7</v>
      </c>
      <c r="R81" s="67" t="e">
        <f t="shared" si="14"/>
        <v>#N/A</v>
      </c>
      <c r="S81" s="1" t="str">
        <f t="shared" si="15"/>
        <v>'000</v>
      </c>
    </row>
    <row r="82" spans="1:19" ht="24" x14ac:dyDescent="0.2">
      <c r="A82" s="1"/>
      <c r="B82" s="83"/>
      <c r="C82" s="29" t="s">
        <v>91</v>
      </c>
      <c r="D82" s="30" t="s">
        <v>92</v>
      </c>
      <c r="E82" s="54" t="s">
        <v>93</v>
      </c>
      <c r="F82" s="1"/>
      <c r="G82" s="61" t="s">
        <v>114</v>
      </c>
      <c r="H82" s="31" t="s">
        <v>114</v>
      </c>
      <c r="I82" s="31">
        <v>0</v>
      </c>
      <c r="J82" s="31">
        <v>0</v>
      </c>
      <c r="K82" s="62" t="s">
        <v>114</v>
      </c>
      <c r="L82" s="1"/>
      <c r="M82" s="66">
        <f>IF(G82=$W$16,0,COUNTIF(G$75:G82,$W$15))</f>
        <v>1</v>
      </c>
      <c r="N82" s="27">
        <f>IF(H82=$W$16,0,COUNTIF(H$75:H82,$W$15))</f>
        <v>1</v>
      </c>
      <c r="O82" s="27">
        <f>IF(I82=$W$16,0,COUNTIF(I$75:I82,$W$15))</f>
        <v>0</v>
      </c>
      <c r="P82" s="27">
        <f>IF(J82=$W$16,0,COUNTIF(J$75:J82,$W$15))</f>
        <v>0</v>
      </c>
      <c r="Q82" s="27">
        <f>IF(K82=$W$16,0,COUNTIF(K$75:K82,$W$15))</f>
        <v>8</v>
      </c>
      <c r="R82" s="67" t="e">
        <f t="shared" si="14"/>
        <v>#N/A</v>
      </c>
      <c r="S82" s="1" t="str">
        <f t="shared" si="15"/>
        <v>'000</v>
      </c>
    </row>
    <row r="83" spans="1:19" ht="24" x14ac:dyDescent="0.2">
      <c r="A83" s="1"/>
      <c r="B83" s="83"/>
      <c r="C83" s="29" t="s">
        <v>94</v>
      </c>
      <c r="D83" s="30" t="s">
        <v>95</v>
      </c>
      <c r="E83" s="54" t="s">
        <v>96</v>
      </c>
      <c r="F83" s="1"/>
      <c r="G83" s="61" t="s">
        <v>114</v>
      </c>
      <c r="H83" s="31" t="s">
        <v>114</v>
      </c>
      <c r="I83" s="31">
        <v>0</v>
      </c>
      <c r="J83" s="31">
        <v>0</v>
      </c>
      <c r="K83" s="62" t="s">
        <v>114</v>
      </c>
      <c r="L83" s="1"/>
      <c r="M83" s="66">
        <f>IF(G83=$W$16,0,COUNTIF(G$75:G83,$W$15))</f>
        <v>2</v>
      </c>
      <c r="N83" s="27">
        <f>IF(H83=$W$16,0,COUNTIF(H$75:H83,$W$15))</f>
        <v>2</v>
      </c>
      <c r="O83" s="27">
        <f>IF(I83=$W$16,0,COUNTIF(I$75:I83,$W$15))</f>
        <v>0</v>
      </c>
      <c r="P83" s="27">
        <f>IF(J83=$W$16,0,COUNTIF(J$75:J83,$W$15))</f>
        <v>0</v>
      </c>
      <c r="Q83" s="27">
        <f>IF(K83=$W$16,0,COUNTIF(K$75:K83,$W$15))</f>
        <v>9</v>
      </c>
      <c r="R83" s="67" t="e">
        <f t="shared" si="14"/>
        <v>#N/A</v>
      </c>
      <c r="S83" s="1" t="str">
        <f t="shared" si="15"/>
        <v>'000</v>
      </c>
    </row>
    <row r="84" spans="1:19" x14ac:dyDescent="0.2">
      <c r="A84" s="1"/>
      <c r="B84" s="83"/>
      <c r="C84" s="29" t="s">
        <v>104</v>
      </c>
      <c r="D84" s="30"/>
      <c r="E84" s="54"/>
      <c r="F84" s="1"/>
      <c r="G84" s="61">
        <v>0</v>
      </c>
      <c r="H84" s="31">
        <v>0</v>
      </c>
      <c r="I84" s="31">
        <v>0</v>
      </c>
      <c r="J84" s="31">
        <v>0</v>
      </c>
      <c r="K84" s="62">
        <v>0</v>
      </c>
      <c r="L84" s="1"/>
      <c r="M84" s="66">
        <f>IF(G84=$W$16,0,COUNTIF(G$75:G84,$W$15))</f>
        <v>0</v>
      </c>
      <c r="N84" s="27">
        <f>IF(H84=$W$16,0,COUNTIF(H$75:H84,$W$15))</f>
        <v>0</v>
      </c>
      <c r="O84" s="27">
        <f>IF(I84=$W$16,0,COUNTIF(I$75:I84,$W$15))</f>
        <v>0</v>
      </c>
      <c r="P84" s="27">
        <f>IF(J84=$W$16,0,COUNTIF(J$75:J84,$W$15))</f>
        <v>0</v>
      </c>
      <c r="Q84" s="27">
        <f>IF(K84=$W$16,0,COUNTIF(K$75:K84,$W$15))</f>
        <v>0</v>
      </c>
      <c r="R84" s="67" t="e">
        <f t="shared" si="14"/>
        <v>#N/A</v>
      </c>
      <c r="S84" s="1"/>
    </row>
    <row r="85" spans="1:19" x14ac:dyDescent="0.2">
      <c r="A85" s="1"/>
      <c r="B85" s="83"/>
      <c r="C85" s="29" t="s">
        <v>104</v>
      </c>
      <c r="D85" s="30"/>
      <c r="E85" s="54"/>
      <c r="F85" s="1"/>
      <c r="G85" s="61">
        <v>0</v>
      </c>
      <c r="H85" s="31">
        <v>0</v>
      </c>
      <c r="I85" s="31">
        <v>0</v>
      </c>
      <c r="J85" s="31">
        <v>0</v>
      </c>
      <c r="K85" s="62">
        <v>0</v>
      </c>
      <c r="L85" s="1"/>
      <c r="M85" s="66">
        <f>IF(G85=$W$16,0,COUNTIF(G$75:G85,$W$15))</f>
        <v>0</v>
      </c>
      <c r="N85" s="27">
        <f>IF(H85=$W$16,0,COUNTIF(H$75:H85,$W$15))</f>
        <v>0</v>
      </c>
      <c r="O85" s="27">
        <f>IF(I85=$W$16,0,COUNTIF(I$75:I85,$W$15))</f>
        <v>0</v>
      </c>
      <c r="P85" s="27">
        <f>IF(J85=$W$16,0,COUNTIF(J$75:J85,$W$15))</f>
        <v>0</v>
      </c>
      <c r="Q85" s="27">
        <f>IF(K85=$W$16,0,COUNTIF(K$75:K85,$W$15))</f>
        <v>0</v>
      </c>
      <c r="R85" s="67" t="e">
        <f t="shared" si="14"/>
        <v>#N/A</v>
      </c>
      <c r="S85" s="1"/>
    </row>
    <row r="86" spans="1:19" x14ac:dyDescent="0.2">
      <c r="A86" s="1"/>
      <c r="B86" s="83"/>
      <c r="C86" s="29" t="s">
        <v>104</v>
      </c>
      <c r="D86" s="30"/>
      <c r="E86" s="54"/>
      <c r="F86" s="1"/>
      <c r="G86" s="61">
        <v>0</v>
      </c>
      <c r="H86" s="31">
        <v>0</v>
      </c>
      <c r="I86" s="31">
        <v>0</v>
      </c>
      <c r="J86" s="31">
        <v>0</v>
      </c>
      <c r="K86" s="62">
        <v>0</v>
      </c>
      <c r="L86" s="1"/>
      <c r="M86" s="66">
        <f>IF(G86=$W$16,0,COUNTIF(G$75:G86,$W$15))</f>
        <v>0</v>
      </c>
      <c r="N86" s="27">
        <f>IF(H86=$W$16,0,COUNTIF(H$75:H86,$W$15))</f>
        <v>0</v>
      </c>
      <c r="O86" s="27">
        <f>IF(I86=$W$16,0,COUNTIF(I$75:I86,$W$15))</f>
        <v>0</v>
      </c>
      <c r="P86" s="27">
        <f>IF(J86=$W$16,0,COUNTIF(J$75:J86,$W$15))</f>
        <v>0</v>
      </c>
      <c r="Q86" s="27">
        <f>IF(K86=$W$16,0,COUNTIF(K$75:K86,$W$15))</f>
        <v>0</v>
      </c>
      <c r="R86" s="67" t="e">
        <f t="shared" si="14"/>
        <v>#N/A</v>
      </c>
      <c r="S86" s="1"/>
    </row>
    <row r="87" spans="1:19" x14ac:dyDescent="0.2">
      <c r="A87" s="1"/>
      <c r="B87" s="83"/>
      <c r="C87" s="29" t="s">
        <v>104</v>
      </c>
      <c r="D87" s="30"/>
      <c r="E87" s="54"/>
      <c r="F87" s="1"/>
      <c r="G87" s="61">
        <v>0</v>
      </c>
      <c r="H87" s="31">
        <v>0</v>
      </c>
      <c r="I87" s="31">
        <v>0</v>
      </c>
      <c r="J87" s="31">
        <v>0</v>
      </c>
      <c r="K87" s="62">
        <v>0</v>
      </c>
      <c r="L87" s="1"/>
      <c r="M87" s="66">
        <f>IF(G87=$W$16,0,COUNTIF(G$75:G87,$W$15))</f>
        <v>0</v>
      </c>
      <c r="N87" s="27">
        <f>IF(H87=$W$16,0,COUNTIF(H$75:H87,$W$15))</f>
        <v>0</v>
      </c>
      <c r="O87" s="27">
        <f>IF(I87=$W$16,0,COUNTIF(I$75:I87,$W$15))</f>
        <v>0</v>
      </c>
      <c r="P87" s="27">
        <f>IF(J87=$W$16,0,COUNTIF(J$75:J87,$W$15))</f>
        <v>0</v>
      </c>
      <c r="Q87" s="27">
        <f>IF(K87=$W$16,0,COUNTIF(K$75:K87,$W$15))</f>
        <v>0</v>
      </c>
      <c r="R87" s="67" t="e">
        <f t="shared" si="14"/>
        <v>#N/A</v>
      </c>
      <c r="S87" s="1"/>
    </row>
    <row r="88" spans="1:19" x14ac:dyDescent="0.2">
      <c r="A88" s="1"/>
      <c r="B88" s="83"/>
      <c r="C88" s="29" t="s">
        <v>104</v>
      </c>
      <c r="D88" s="30"/>
      <c r="E88" s="54"/>
      <c r="F88" s="1"/>
      <c r="G88" s="61">
        <v>0</v>
      </c>
      <c r="H88" s="31">
        <v>0</v>
      </c>
      <c r="I88" s="31">
        <v>0</v>
      </c>
      <c r="J88" s="31">
        <v>0</v>
      </c>
      <c r="K88" s="62">
        <v>0</v>
      </c>
      <c r="L88" s="1"/>
      <c r="M88" s="66">
        <f>IF(G88=$W$16,0,COUNTIF(G$75:G88,$W$15))</f>
        <v>0</v>
      </c>
      <c r="N88" s="27">
        <f>IF(H88=$W$16,0,COUNTIF(H$75:H88,$W$15))</f>
        <v>0</v>
      </c>
      <c r="O88" s="27">
        <f>IF(I88=$W$16,0,COUNTIF(I$75:I88,$W$15))</f>
        <v>0</v>
      </c>
      <c r="P88" s="27">
        <f>IF(J88=$W$16,0,COUNTIF(J$75:J88,$W$15))</f>
        <v>0</v>
      </c>
      <c r="Q88" s="27">
        <f>IF(K88=$W$16,0,COUNTIF(K$75:K88,$W$15))</f>
        <v>0</v>
      </c>
      <c r="R88" s="67" t="e">
        <f t="shared" si="14"/>
        <v>#N/A</v>
      </c>
      <c r="S88" s="1"/>
    </row>
    <row r="89" spans="1:19" x14ac:dyDescent="0.2">
      <c r="A89" s="1"/>
      <c r="B89" s="83"/>
      <c r="C89" s="29" t="s">
        <v>104</v>
      </c>
      <c r="D89" s="30"/>
      <c r="E89" s="54"/>
      <c r="F89" s="1"/>
      <c r="G89" s="61">
        <v>0</v>
      </c>
      <c r="H89" s="31">
        <v>0</v>
      </c>
      <c r="I89" s="31">
        <v>0</v>
      </c>
      <c r="J89" s="31">
        <v>0</v>
      </c>
      <c r="K89" s="62">
        <v>0</v>
      </c>
      <c r="L89" s="1"/>
      <c r="M89" s="66">
        <f>IF(G89=$W$16,0,COUNTIF(G$75:G89,$W$15))</f>
        <v>0</v>
      </c>
      <c r="N89" s="27">
        <f>IF(H89=$W$16,0,COUNTIF(H$75:H89,$W$15))</f>
        <v>0</v>
      </c>
      <c r="O89" s="27">
        <f>IF(I89=$W$16,0,COUNTIF(I$75:I89,$W$15))</f>
        <v>0</v>
      </c>
      <c r="P89" s="27">
        <f>IF(J89=$W$16,0,COUNTIF(J$75:J89,$W$15))</f>
        <v>0</v>
      </c>
      <c r="Q89" s="27">
        <f>IF(K89=$W$16,0,COUNTIF(K$75:K89,$W$15))</f>
        <v>0</v>
      </c>
      <c r="R89" s="67" t="e">
        <f t="shared" si="14"/>
        <v>#N/A</v>
      </c>
      <c r="S89" s="1"/>
    </row>
    <row r="90" spans="1:19" x14ac:dyDescent="0.2">
      <c r="A90" s="1"/>
      <c r="B90" s="83"/>
      <c r="C90" s="29" t="s">
        <v>104</v>
      </c>
      <c r="D90" s="30"/>
      <c r="E90" s="54"/>
      <c r="F90" s="1"/>
      <c r="G90" s="61">
        <v>0</v>
      </c>
      <c r="H90" s="31">
        <v>0</v>
      </c>
      <c r="I90" s="31">
        <v>0</v>
      </c>
      <c r="J90" s="31">
        <v>0</v>
      </c>
      <c r="K90" s="62">
        <v>0</v>
      </c>
      <c r="L90" s="1"/>
      <c r="M90" s="66">
        <f>IF(G90=$W$16,0,COUNTIF(G$75:G90,$W$15))</f>
        <v>0</v>
      </c>
      <c r="N90" s="27">
        <f>IF(H90=$W$16,0,COUNTIF(H$75:H90,$W$15))</f>
        <v>0</v>
      </c>
      <c r="O90" s="27">
        <f>IF(I90=$W$16,0,COUNTIF(I$75:I90,$W$15))</f>
        <v>0</v>
      </c>
      <c r="P90" s="27">
        <f>IF(J90=$W$16,0,COUNTIF(J$75:J90,$W$15))</f>
        <v>0</v>
      </c>
      <c r="Q90" s="27">
        <f>IF(K90=$W$16,0,COUNTIF(K$75:K90,$W$15))</f>
        <v>0</v>
      </c>
      <c r="R90" s="67" t="e">
        <f t="shared" si="14"/>
        <v>#N/A</v>
      </c>
      <c r="S90" s="1"/>
    </row>
    <row r="91" spans="1:19" x14ac:dyDescent="0.2">
      <c r="A91" s="1"/>
      <c r="B91" s="63"/>
      <c r="C91" s="1"/>
      <c r="D91" s="1"/>
      <c r="E91" s="64"/>
      <c r="F91" s="1"/>
      <c r="G91" s="80">
        <f>COUNTIF(G75:G90,$W$15)</f>
        <v>2</v>
      </c>
      <c r="H91" s="8">
        <f t="shared" ref="H91:K91" si="16">COUNTIF(H75:H90,$W$15)</f>
        <v>2</v>
      </c>
      <c r="I91" s="8">
        <f t="shared" si="16"/>
        <v>0</v>
      </c>
      <c r="J91" s="8">
        <f t="shared" si="16"/>
        <v>0</v>
      </c>
      <c r="K91" s="81">
        <f t="shared" si="16"/>
        <v>9</v>
      </c>
      <c r="L91" s="14"/>
      <c r="M91" s="63">
        <f>COUNTIF(M75:M90,"&gt;0")</f>
        <v>2</v>
      </c>
      <c r="N91" s="1">
        <f t="shared" ref="N91:Q91" si="17">COUNTIF(N75:N90,"&gt;0")</f>
        <v>2</v>
      </c>
      <c r="O91" s="1">
        <f t="shared" si="17"/>
        <v>0</v>
      </c>
      <c r="P91" s="1">
        <f t="shared" si="17"/>
        <v>0</v>
      </c>
      <c r="Q91" s="23">
        <f t="shared" si="17"/>
        <v>9</v>
      </c>
      <c r="R91" s="70" t="e">
        <f t="shared" si="14"/>
        <v>#N/A</v>
      </c>
      <c r="S91" s="1"/>
    </row>
    <row r="92" spans="1:19" ht="12.75" thickBot="1" x14ac:dyDescent="0.25">
      <c r="A92" s="1"/>
      <c r="B92" s="82"/>
      <c r="C92" s="2"/>
      <c r="D92" s="2"/>
      <c r="E92" s="65"/>
      <c r="F92" s="1"/>
      <c r="G92" s="4"/>
      <c r="H92" s="2"/>
      <c r="I92" s="2"/>
      <c r="J92" s="2"/>
      <c r="K92" s="65"/>
      <c r="L92" s="58"/>
      <c r="M92" s="71">
        <f>G91-M91</f>
        <v>0</v>
      </c>
      <c r="N92" s="72">
        <f t="shared" ref="N92:Q92" si="18">H91-N91</f>
        <v>0</v>
      </c>
      <c r="O92" s="72">
        <f t="shared" si="18"/>
        <v>0</v>
      </c>
      <c r="P92" s="72">
        <f t="shared" si="18"/>
        <v>0</v>
      </c>
      <c r="Q92" s="73">
        <f t="shared" si="18"/>
        <v>0</v>
      </c>
      <c r="R92" s="74"/>
      <c r="S92" s="1"/>
    </row>
    <row r="93" spans="1:19" x14ac:dyDescent="0.2">
      <c r="A93" s="1"/>
      <c r="B93" s="1"/>
      <c r="C93" s="1"/>
      <c r="D93" s="1"/>
      <c r="E93" s="1"/>
      <c r="F93" s="1"/>
      <c r="G93" s="1"/>
      <c r="H93" s="1"/>
      <c r="I93" s="1"/>
      <c r="J93" s="1"/>
      <c r="K93" s="1"/>
      <c r="L93" s="1"/>
      <c r="M93" s="1"/>
      <c r="N93" s="1"/>
      <c r="O93" s="1"/>
      <c r="P93" s="1"/>
      <c r="Q93" s="1"/>
      <c r="R93" s="1"/>
      <c r="S93" s="1"/>
    </row>
    <row r="94" spans="1:19" x14ac:dyDescent="0.2">
      <c r="A94" s="1"/>
      <c r="B94" s="1"/>
      <c r="C94" s="1"/>
      <c r="D94" s="1"/>
      <c r="E94" s="1"/>
      <c r="F94" s="1"/>
      <c r="G94" s="1"/>
      <c r="H94" s="1"/>
      <c r="I94" s="1"/>
      <c r="J94" s="1"/>
      <c r="K94" s="1"/>
      <c r="L94" s="1"/>
      <c r="M94" s="1"/>
      <c r="N94" s="1"/>
      <c r="O94" s="1"/>
      <c r="P94" s="1"/>
      <c r="Q94" s="1"/>
      <c r="R94" s="1"/>
      <c r="S94" s="1"/>
    </row>
    <row r="95" spans="1:19" x14ac:dyDescent="0.2">
      <c r="A95" s="1"/>
      <c r="B95" s="1"/>
      <c r="C95" s="1"/>
      <c r="D95" s="1"/>
      <c r="E95" s="1"/>
      <c r="F95" s="1"/>
      <c r="G95" s="1"/>
      <c r="H95" s="1"/>
      <c r="I95" s="1"/>
      <c r="J95" s="1"/>
      <c r="K95" s="1"/>
      <c r="L95" s="1"/>
      <c r="M95" s="1"/>
      <c r="N95" s="1"/>
      <c r="O95" s="1"/>
      <c r="P95" s="1"/>
      <c r="Q95" s="1"/>
      <c r="R95" s="1"/>
      <c r="S95" s="1"/>
    </row>
    <row r="96" spans="1:19" x14ac:dyDescent="0.2">
      <c r="A96" s="1"/>
      <c r="B96" s="1"/>
      <c r="C96" s="1"/>
      <c r="D96" s="1"/>
      <c r="E96" s="1"/>
      <c r="F96" s="1"/>
      <c r="G96" s="1"/>
      <c r="H96" s="1"/>
      <c r="I96" s="1"/>
      <c r="J96" s="1"/>
      <c r="K96" s="1"/>
      <c r="L96" s="1"/>
      <c r="M96" s="1"/>
      <c r="N96" s="1"/>
      <c r="O96" s="1"/>
      <c r="P96" s="1"/>
      <c r="Q96" s="1"/>
      <c r="R96" s="1"/>
      <c r="S96" s="1"/>
    </row>
  </sheetData>
  <phoneticPr fontId="12" type="noConversion"/>
  <conditionalFormatting sqref="G19:K63">
    <cfRule type="cellIs" dxfId="4" priority="31" operator="greaterThan">
      <formula>0</formula>
    </cfRule>
  </conditionalFormatting>
  <conditionalFormatting sqref="G75:K90">
    <cfRule type="cellIs" dxfId="3" priority="5" operator="greaterThan">
      <formula>0</formula>
    </cfRule>
  </conditionalFormatting>
  <conditionalFormatting sqref="L91">
    <cfRule type="cellIs" dxfId="2" priority="6" operator="greaterThan">
      <formula>0</formula>
    </cfRule>
  </conditionalFormatting>
  <conditionalFormatting sqref="M19:R63 L19:L64 F19:F65">
    <cfRule type="cellIs" dxfId="1" priority="16" operator="greaterThan">
      <formula>0</formula>
    </cfRule>
  </conditionalFormatting>
  <conditionalFormatting sqref="M75:R90">
    <cfRule type="cellIs" dxfId="0" priority="9" operator="greaterThan">
      <formula>0</formula>
    </cfRule>
  </conditionalFormatting>
  <dataValidations count="1">
    <dataValidation type="list" allowBlank="1" showInputMessage="1" showErrorMessage="1" sqref="G75:K90 G19:K63" xr:uid="{00000000-0002-0000-0A00-000000000000}">
      <formula1>$W$15:$W$16</formula1>
    </dataValidation>
  </dataValidations>
  <hyperlinks>
    <hyperlink ref="B12" location="Data!B15" display="Data!B15" xr:uid="{00000000-0004-0000-0A00-000000000000}"/>
    <hyperlink ref="B13" location="Data!B75" display="Data!B75" xr:uid="{00000000-0004-0000-0A00-000001000000}"/>
  </hyperlinks>
  <pageMargins left="0.70866141732283472" right="0.70866141732283472" top="0.74803149606299213" bottom="0.74803149606299213" header="0.31496062992125984" footer="0.31496062992125984"/>
  <pageSetup paperSize="8"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Utility name</vt:lpstr>
      <vt:lpstr>Performance indicators</vt:lpstr>
      <vt:lpstr>Licence Data</vt:lpstr>
      <vt:lpstr>Lists </vt:lpstr>
      <vt:lpstr>Data</vt:lpstr>
      <vt:lpstr>Data!Print_Area</vt:lpstr>
      <vt:lpstr>Instructions!Print_Area</vt:lpstr>
      <vt:lpstr>'Licence Data'!Print_Area</vt:lpstr>
      <vt:lpstr>'Lists '!Print_Area</vt:lpstr>
      <vt:lpstr>'Performance indicators'!Print_Area</vt:lpstr>
      <vt:lpstr>'Utility name'!Print_Area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Denise Reid</cp:lastModifiedBy>
  <cp:lastPrinted>2018-08-04T04:45:18Z</cp:lastPrinted>
  <dcterms:created xsi:type="dcterms:W3CDTF">2014-05-19T07:21:06Z</dcterms:created>
  <dcterms:modified xsi:type="dcterms:W3CDTF">2025-07-18T00:34:49Z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