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Local Government\Special variations and Minimum Rates\Special Variations\2019 rebuild\3 Final Part A\"/>
    </mc:Choice>
  </mc:AlternateContent>
  <workbookProtection workbookAlgorithmName="SHA-512" workbookHashValue="7RLX5IWYDa10T2ZwuEB6Z35wykay4lDCtdIE4HYhVDLPa5vsQ+Dr4Ke9ByVKwvtmop/ztCtfo12z/wmwljB7Rg==" workbookSaltValue="kYEPw2kZJRG7emFnb93v/w==" workbookSpinCount="100000" lockStructure="1"/>
  <bookViews>
    <workbookView xWindow="0" yWindow="0" windowWidth="21570" windowHeight="7455" firstSheet="2" activeTab="2"/>
  </bookViews>
  <sheets>
    <sheet name="Examples" sheetId="4" state="hidden" r:id="rId1"/>
    <sheet name="WK0 - Input data" sheetId="18" state="hidden" r:id="rId2"/>
    <sheet name="Instructions" sheetId="13" r:id="rId3"/>
    <sheet name="Wk1" sheetId="19" r:id="rId4"/>
    <sheet name="Wk2" sheetId="14" r:id="rId5"/>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7" i="19" l="1"/>
  <c r="D16" i="19"/>
  <c r="D15" i="19"/>
  <c r="D14" i="19"/>
  <c r="D13" i="19"/>
  <c r="J31" i="19" l="1"/>
  <c r="J106" i="19"/>
  <c r="C3" i="14" l="1"/>
  <c r="L16" i="14"/>
  <c r="C8" i="14"/>
  <c r="E31" i="19"/>
  <c r="E106" i="19"/>
  <c r="N146" i="19"/>
  <c r="N145" i="19"/>
  <c r="N144" i="19"/>
  <c r="N143" i="19"/>
  <c r="N142" i="19"/>
  <c r="N141" i="19"/>
  <c r="N140" i="19"/>
  <c r="N138" i="19"/>
  <c r="N137" i="19"/>
  <c r="N136" i="19"/>
  <c r="N135" i="19"/>
  <c r="N134" i="19"/>
  <c r="N133" i="19"/>
  <c r="N132" i="19"/>
  <c r="N130" i="19"/>
  <c r="N129" i="19"/>
  <c r="N128" i="19"/>
  <c r="N127" i="19"/>
  <c r="N126" i="19"/>
  <c r="N125" i="19"/>
  <c r="N124" i="19"/>
  <c r="N122" i="19"/>
  <c r="N121" i="19"/>
  <c r="N120" i="19"/>
  <c r="N119" i="19"/>
  <c r="N118" i="19"/>
  <c r="N117" i="19"/>
  <c r="N116" i="19"/>
  <c r="N114" i="19"/>
  <c r="N113" i="19"/>
  <c r="N112" i="19"/>
  <c r="N111" i="19"/>
  <c r="N110" i="19"/>
  <c r="N109" i="19"/>
  <c r="N108" i="19"/>
  <c r="N101" i="19"/>
  <c r="N100" i="19"/>
  <c r="N99" i="19"/>
  <c r="N98" i="19"/>
  <c r="N97" i="19"/>
  <c r="N96" i="19"/>
  <c r="N95" i="19"/>
  <c r="N94" i="19"/>
  <c r="N93" i="19"/>
  <c r="N92" i="19"/>
  <c r="N91" i="19"/>
  <c r="N90" i="19"/>
  <c r="N89" i="19"/>
  <c r="N87" i="19"/>
  <c r="N86" i="19"/>
  <c r="N85" i="19"/>
  <c r="N84" i="19"/>
  <c r="N83" i="19"/>
  <c r="N82" i="19"/>
  <c r="N81" i="19"/>
  <c r="N80" i="19"/>
  <c r="N79" i="19"/>
  <c r="N78" i="19"/>
  <c r="N77" i="19"/>
  <c r="N76" i="19"/>
  <c r="N75" i="19"/>
  <c r="N73" i="19"/>
  <c r="N72" i="19"/>
  <c r="N71" i="19"/>
  <c r="N70" i="19"/>
  <c r="N69" i="19"/>
  <c r="N68" i="19"/>
  <c r="N67" i="19"/>
  <c r="N66" i="19"/>
  <c r="N65" i="19"/>
  <c r="N64" i="19"/>
  <c r="N63" i="19"/>
  <c r="N62" i="19"/>
  <c r="N61" i="19"/>
  <c r="N59" i="19"/>
  <c r="N58" i="19"/>
  <c r="N57" i="19"/>
  <c r="N56" i="19"/>
  <c r="N55" i="19"/>
  <c r="N54" i="19"/>
  <c r="N53" i="19"/>
  <c r="N52" i="19"/>
  <c r="N51" i="19"/>
  <c r="N50" i="19"/>
  <c r="N49" i="19"/>
  <c r="N48" i="19"/>
  <c r="N47" i="19"/>
  <c r="N45" i="19"/>
  <c r="N44" i="19"/>
  <c r="N43" i="19"/>
  <c r="N42" i="19"/>
  <c r="N41" i="19"/>
  <c r="N40" i="19"/>
  <c r="N39" i="19"/>
  <c r="N38" i="19"/>
  <c r="N37" i="19"/>
  <c r="N36" i="19"/>
  <c r="N35" i="19"/>
  <c r="N34" i="19"/>
  <c r="N33" i="19"/>
  <c r="D27" i="13"/>
  <c r="D25" i="13"/>
  <c r="D19" i="13"/>
  <c r="C10" i="13" l="1"/>
  <c r="B6" i="18"/>
  <c r="B7" i="18"/>
  <c r="J16" i="18" l="1"/>
  <c r="B16" i="18"/>
  <c r="F75" i="13" l="1"/>
  <c r="E89" i="14" l="1"/>
  <c r="E88" i="14"/>
  <c r="E87" i="14"/>
  <c r="E86" i="14"/>
  <c r="E85" i="14"/>
  <c r="E84" i="14"/>
  <c r="E83" i="14"/>
  <c r="E82" i="14"/>
  <c r="E81" i="14"/>
  <c r="E80" i="14"/>
  <c r="E79" i="14"/>
  <c r="E78" i="14"/>
  <c r="E77" i="14"/>
  <c r="E76" i="14"/>
  <c r="E74" i="14"/>
  <c r="E73" i="14"/>
  <c r="E72" i="14"/>
  <c r="E71" i="14"/>
  <c r="E70" i="14"/>
  <c r="E69" i="14"/>
  <c r="E68" i="14"/>
  <c r="E67" i="14"/>
  <c r="E66" i="14"/>
  <c r="E65" i="14"/>
  <c r="E64" i="14"/>
  <c r="E63" i="14"/>
  <c r="E62" i="14"/>
  <c r="E61" i="14"/>
  <c r="E59" i="14"/>
  <c r="E58" i="14"/>
  <c r="E57" i="14"/>
  <c r="E56" i="14"/>
  <c r="E55" i="14"/>
  <c r="E54" i="14"/>
  <c r="E53" i="14"/>
  <c r="E52" i="14"/>
  <c r="E51" i="14"/>
  <c r="E50" i="14"/>
  <c r="E49" i="14"/>
  <c r="E48" i="14"/>
  <c r="E47" i="14"/>
  <c r="E46" i="14"/>
  <c r="E44" i="14"/>
  <c r="E43" i="14"/>
  <c r="E42" i="14"/>
  <c r="E41" i="14"/>
  <c r="E40" i="14"/>
  <c r="E39" i="14"/>
  <c r="E38" i="14"/>
  <c r="E37" i="14"/>
  <c r="E36" i="14"/>
  <c r="E35" i="14"/>
  <c r="E34" i="14"/>
  <c r="E33" i="14"/>
  <c r="E32" i="14"/>
  <c r="E31" i="14"/>
  <c r="C89" i="14"/>
  <c r="C88" i="14"/>
  <c r="C87" i="14"/>
  <c r="C86" i="14"/>
  <c r="C85" i="14"/>
  <c r="C84" i="14"/>
  <c r="C83" i="14"/>
  <c r="C82" i="14"/>
  <c r="C81" i="14"/>
  <c r="C80" i="14"/>
  <c r="C79" i="14"/>
  <c r="C78" i="14"/>
  <c r="C77" i="14"/>
  <c r="C76" i="14"/>
  <c r="C74" i="14"/>
  <c r="C73" i="14"/>
  <c r="C72" i="14"/>
  <c r="C71" i="14"/>
  <c r="C70" i="14"/>
  <c r="C69" i="14"/>
  <c r="C68" i="14"/>
  <c r="C67" i="14"/>
  <c r="C66" i="14"/>
  <c r="C65" i="14"/>
  <c r="C64" i="14"/>
  <c r="C63" i="14"/>
  <c r="C62" i="14"/>
  <c r="C61" i="14"/>
  <c r="C59" i="14"/>
  <c r="C58" i="14"/>
  <c r="C57" i="14"/>
  <c r="C56" i="14"/>
  <c r="C55" i="14"/>
  <c r="C54" i="14"/>
  <c r="C53" i="14"/>
  <c r="C52" i="14"/>
  <c r="C51" i="14"/>
  <c r="C50" i="14"/>
  <c r="C49" i="14"/>
  <c r="C48" i="14"/>
  <c r="C47" i="14"/>
  <c r="C46" i="14"/>
  <c r="C44" i="14"/>
  <c r="C43" i="14"/>
  <c r="C42" i="14"/>
  <c r="C41" i="14"/>
  <c r="C40" i="14"/>
  <c r="C39" i="14"/>
  <c r="C38" i="14"/>
  <c r="C37" i="14"/>
  <c r="C36" i="14"/>
  <c r="C35" i="14"/>
  <c r="C34" i="14"/>
  <c r="C33" i="14"/>
  <c r="C32" i="14"/>
  <c r="C31" i="14"/>
  <c r="L89" i="14"/>
  <c r="K89" i="14"/>
  <c r="J89" i="14"/>
  <c r="L88" i="14"/>
  <c r="K88" i="14"/>
  <c r="J88" i="14"/>
  <c r="L87" i="14"/>
  <c r="K87" i="14"/>
  <c r="J87" i="14"/>
  <c r="L86" i="14"/>
  <c r="K86" i="14"/>
  <c r="J86" i="14"/>
  <c r="L85" i="14"/>
  <c r="K85" i="14"/>
  <c r="J85" i="14"/>
  <c r="L84" i="14"/>
  <c r="K84" i="14"/>
  <c r="J84" i="14"/>
  <c r="L83" i="14"/>
  <c r="K83" i="14"/>
  <c r="J83" i="14"/>
  <c r="L82" i="14"/>
  <c r="K82" i="14"/>
  <c r="J82" i="14"/>
  <c r="L81" i="14"/>
  <c r="K81" i="14"/>
  <c r="J81" i="14"/>
  <c r="L80" i="14"/>
  <c r="K80" i="14"/>
  <c r="J80" i="14"/>
  <c r="L79" i="14"/>
  <c r="K79" i="14"/>
  <c r="J79" i="14"/>
  <c r="L78" i="14"/>
  <c r="K78" i="14"/>
  <c r="J78" i="14"/>
  <c r="L77" i="14"/>
  <c r="K77" i="14"/>
  <c r="J77" i="14"/>
  <c r="L76" i="14"/>
  <c r="K76" i="14"/>
  <c r="J76" i="14"/>
  <c r="L74" i="14"/>
  <c r="K74" i="14"/>
  <c r="J74" i="14"/>
  <c r="L73" i="14"/>
  <c r="K73" i="14"/>
  <c r="J73" i="14"/>
  <c r="L72" i="14"/>
  <c r="K72" i="14"/>
  <c r="J72" i="14"/>
  <c r="L71" i="14"/>
  <c r="K71" i="14"/>
  <c r="J71" i="14"/>
  <c r="L70" i="14"/>
  <c r="K70" i="14"/>
  <c r="J70" i="14"/>
  <c r="L69" i="14"/>
  <c r="K69" i="14"/>
  <c r="J69" i="14"/>
  <c r="L68" i="14"/>
  <c r="K68" i="14"/>
  <c r="J68" i="14"/>
  <c r="L67" i="14"/>
  <c r="K67" i="14"/>
  <c r="J67" i="14"/>
  <c r="L66" i="14"/>
  <c r="K66" i="14"/>
  <c r="J66" i="14"/>
  <c r="L65" i="14"/>
  <c r="K65" i="14"/>
  <c r="J65" i="14"/>
  <c r="L64" i="14"/>
  <c r="K64" i="14"/>
  <c r="J64" i="14"/>
  <c r="L63" i="14"/>
  <c r="K63" i="14"/>
  <c r="J63" i="14"/>
  <c r="L62" i="14"/>
  <c r="K62" i="14"/>
  <c r="J62" i="14"/>
  <c r="L61" i="14"/>
  <c r="K61" i="14"/>
  <c r="J61" i="14"/>
  <c r="L59" i="14"/>
  <c r="K59" i="14"/>
  <c r="J59" i="14"/>
  <c r="L58" i="14"/>
  <c r="K58" i="14"/>
  <c r="J58" i="14"/>
  <c r="L57" i="14"/>
  <c r="K57" i="14"/>
  <c r="J57" i="14"/>
  <c r="L56" i="14"/>
  <c r="K56" i="14"/>
  <c r="J56" i="14"/>
  <c r="L55" i="14"/>
  <c r="K55" i="14"/>
  <c r="J55" i="14"/>
  <c r="L54" i="14"/>
  <c r="K54" i="14"/>
  <c r="J54" i="14"/>
  <c r="L53" i="14"/>
  <c r="K53" i="14"/>
  <c r="J53" i="14"/>
  <c r="L52" i="14"/>
  <c r="K52" i="14"/>
  <c r="J52" i="14"/>
  <c r="L51" i="14"/>
  <c r="K51" i="14"/>
  <c r="J51" i="14"/>
  <c r="L50" i="14"/>
  <c r="K50" i="14"/>
  <c r="J50" i="14"/>
  <c r="L49" i="14"/>
  <c r="K49" i="14"/>
  <c r="J49" i="14"/>
  <c r="L48" i="14"/>
  <c r="K48" i="14"/>
  <c r="J48" i="14"/>
  <c r="L47" i="14"/>
  <c r="K47" i="14"/>
  <c r="J47" i="14"/>
  <c r="L46" i="14"/>
  <c r="K46" i="14"/>
  <c r="J46" i="14"/>
  <c r="L44" i="14"/>
  <c r="K44" i="14"/>
  <c r="J44" i="14"/>
  <c r="L43" i="14"/>
  <c r="K43" i="14"/>
  <c r="J43" i="14"/>
  <c r="L42" i="14"/>
  <c r="K42" i="14"/>
  <c r="J42" i="14"/>
  <c r="L41" i="14"/>
  <c r="K41" i="14"/>
  <c r="J41" i="14"/>
  <c r="L40" i="14"/>
  <c r="K40" i="14"/>
  <c r="J40" i="14"/>
  <c r="L39" i="14"/>
  <c r="K39" i="14"/>
  <c r="J39" i="14"/>
  <c r="L38" i="14"/>
  <c r="K38" i="14"/>
  <c r="J38" i="14"/>
  <c r="L37" i="14"/>
  <c r="K37" i="14"/>
  <c r="J37" i="14"/>
  <c r="L36" i="14"/>
  <c r="K36" i="14"/>
  <c r="J36" i="14"/>
  <c r="L35" i="14"/>
  <c r="K35" i="14"/>
  <c r="J35" i="14"/>
  <c r="L34" i="14"/>
  <c r="K34" i="14"/>
  <c r="J34" i="14"/>
  <c r="L33" i="14"/>
  <c r="K33" i="14"/>
  <c r="J33" i="14"/>
  <c r="L32" i="14"/>
  <c r="K32" i="14"/>
  <c r="J32" i="14"/>
  <c r="L31" i="14"/>
  <c r="K31" i="14"/>
  <c r="J31" i="14"/>
  <c r="K146" i="19"/>
  <c r="G146" i="19"/>
  <c r="F146" i="19"/>
  <c r="K145" i="19"/>
  <c r="G145" i="19"/>
  <c r="F145" i="19"/>
  <c r="K144" i="19"/>
  <c r="G144" i="19"/>
  <c r="F144" i="19"/>
  <c r="K143" i="19"/>
  <c r="G143" i="19"/>
  <c r="F143" i="19"/>
  <c r="K142" i="19"/>
  <c r="G142" i="19"/>
  <c r="F142" i="19"/>
  <c r="K141" i="19"/>
  <c r="G141" i="19"/>
  <c r="F141" i="19"/>
  <c r="K140" i="19"/>
  <c r="G140" i="19"/>
  <c r="F140" i="19"/>
  <c r="K138" i="19"/>
  <c r="G138" i="19"/>
  <c r="F138" i="19"/>
  <c r="K137" i="19"/>
  <c r="G137" i="19"/>
  <c r="F137" i="19"/>
  <c r="K136" i="19"/>
  <c r="G136" i="19"/>
  <c r="F136" i="19"/>
  <c r="K135" i="19"/>
  <c r="G135" i="19"/>
  <c r="F135" i="19"/>
  <c r="K134" i="19"/>
  <c r="G134" i="19"/>
  <c r="F134" i="19"/>
  <c r="K133" i="19"/>
  <c r="G133" i="19"/>
  <c r="F133" i="19"/>
  <c r="K132" i="19"/>
  <c r="G132" i="19"/>
  <c r="F132" i="19"/>
  <c r="K130" i="19"/>
  <c r="G130" i="19"/>
  <c r="F130" i="19"/>
  <c r="K129" i="19"/>
  <c r="G129" i="19"/>
  <c r="F129" i="19"/>
  <c r="K128" i="19"/>
  <c r="G128" i="19"/>
  <c r="F128" i="19"/>
  <c r="K127" i="19"/>
  <c r="G127" i="19"/>
  <c r="F127" i="19"/>
  <c r="K126" i="19"/>
  <c r="G126" i="19"/>
  <c r="F126" i="19"/>
  <c r="K125" i="19"/>
  <c r="G125" i="19"/>
  <c r="F125" i="19"/>
  <c r="K124" i="19"/>
  <c r="G124" i="19"/>
  <c r="F124" i="19"/>
  <c r="K122" i="19"/>
  <c r="G122" i="19"/>
  <c r="F122" i="19"/>
  <c r="K121" i="19"/>
  <c r="G121" i="19"/>
  <c r="F121" i="19"/>
  <c r="K120" i="19"/>
  <c r="G120" i="19"/>
  <c r="F120" i="19"/>
  <c r="K119" i="19"/>
  <c r="G119" i="19"/>
  <c r="F119" i="19"/>
  <c r="K118" i="19"/>
  <c r="G118" i="19"/>
  <c r="F118" i="19"/>
  <c r="K117" i="19"/>
  <c r="G117" i="19"/>
  <c r="F117" i="19"/>
  <c r="K116" i="19"/>
  <c r="G116" i="19"/>
  <c r="F116" i="19"/>
  <c r="K101" i="19"/>
  <c r="G101" i="19"/>
  <c r="F101" i="19"/>
  <c r="K100" i="19"/>
  <c r="G100" i="19"/>
  <c r="F100" i="19"/>
  <c r="K99" i="19"/>
  <c r="G99" i="19"/>
  <c r="F99" i="19"/>
  <c r="K98" i="19"/>
  <c r="F98" i="19"/>
  <c r="G98" i="19" s="1"/>
  <c r="K97" i="19"/>
  <c r="G97" i="19"/>
  <c r="F97" i="19"/>
  <c r="K96" i="19"/>
  <c r="G96" i="19"/>
  <c r="F96" i="19"/>
  <c r="K95" i="19"/>
  <c r="G95" i="19"/>
  <c r="F95" i="19"/>
  <c r="K94" i="19"/>
  <c r="G94" i="19"/>
  <c r="F94" i="19"/>
  <c r="K93" i="19"/>
  <c r="G93" i="19"/>
  <c r="F93" i="19"/>
  <c r="K92" i="19"/>
  <c r="G92" i="19"/>
  <c r="F92" i="19"/>
  <c r="K91" i="19"/>
  <c r="G91" i="19"/>
  <c r="F91" i="19"/>
  <c r="K90" i="19"/>
  <c r="G90" i="19"/>
  <c r="F90" i="19"/>
  <c r="K89" i="19"/>
  <c r="G89" i="19"/>
  <c r="F89" i="19"/>
  <c r="K87" i="19"/>
  <c r="G87" i="19"/>
  <c r="F87" i="19"/>
  <c r="K86" i="19"/>
  <c r="G86" i="19"/>
  <c r="F86" i="19"/>
  <c r="K85" i="19"/>
  <c r="G85" i="19"/>
  <c r="F85" i="19"/>
  <c r="K84" i="19"/>
  <c r="G84" i="19"/>
  <c r="F84" i="19"/>
  <c r="K83" i="19"/>
  <c r="G83" i="19"/>
  <c r="F83" i="19"/>
  <c r="K82" i="19"/>
  <c r="G82" i="19"/>
  <c r="F82" i="19"/>
  <c r="K81" i="19"/>
  <c r="G81" i="19"/>
  <c r="F81" i="19"/>
  <c r="K80" i="19"/>
  <c r="G80" i="19"/>
  <c r="F80" i="19"/>
  <c r="K79" i="19"/>
  <c r="G79" i="19"/>
  <c r="F79" i="19"/>
  <c r="K78" i="19"/>
  <c r="G78" i="19"/>
  <c r="F78" i="19"/>
  <c r="K77" i="19"/>
  <c r="G77" i="19"/>
  <c r="F77" i="19"/>
  <c r="K76" i="19"/>
  <c r="G76" i="19"/>
  <c r="F76" i="19"/>
  <c r="K75" i="19"/>
  <c r="G75" i="19"/>
  <c r="F75" i="19"/>
  <c r="K73" i="19"/>
  <c r="G73" i="19"/>
  <c r="F73" i="19"/>
  <c r="K72" i="19"/>
  <c r="G72" i="19"/>
  <c r="F72" i="19"/>
  <c r="K71" i="19"/>
  <c r="G71" i="19"/>
  <c r="F71" i="19"/>
  <c r="K70" i="19"/>
  <c r="G70" i="19"/>
  <c r="F70" i="19"/>
  <c r="K69" i="19"/>
  <c r="G69" i="19"/>
  <c r="F69" i="19"/>
  <c r="K68" i="19"/>
  <c r="G68" i="19"/>
  <c r="F68" i="19"/>
  <c r="K67" i="19"/>
  <c r="G67" i="19"/>
  <c r="F67" i="19"/>
  <c r="K66" i="19"/>
  <c r="G66" i="19"/>
  <c r="F66" i="19"/>
  <c r="K65" i="19"/>
  <c r="G65" i="19"/>
  <c r="F65" i="19"/>
  <c r="K64" i="19"/>
  <c r="G64" i="19"/>
  <c r="F64" i="19"/>
  <c r="K63" i="19"/>
  <c r="G63" i="19"/>
  <c r="F63" i="19"/>
  <c r="K62" i="19"/>
  <c r="G62" i="19"/>
  <c r="F62" i="19"/>
  <c r="K61" i="19"/>
  <c r="G61" i="19"/>
  <c r="F61" i="19"/>
  <c r="K59" i="19"/>
  <c r="G59" i="19"/>
  <c r="F59" i="19"/>
  <c r="K58" i="19"/>
  <c r="G58" i="19"/>
  <c r="F58" i="19"/>
  <c r="K57" i="19"/>
  <c r="G57" i="19"/>
  <c r="F57" i="19"/>
  <c r="K56" i="19"/>
  <c r="G56" i="19"/>
  <c r="F56" i="19"/>
  <c r="K55" i="19"/>
  <c r="G55" i="19"/>
  <c r="F55" i="19"/>
  <c r="K54" i="19"/>
  <c r="G54" i="19"/>
  <c r="F54" i="19"/>
  <c r="K53" i="19"/>
  <c r="G53" i="19"/>
  <c r="F53" i="19"/>
  <c r="K52" i="19"/>
  <c r="G52" i="19"/>
  <c r="F52" i="19"/>
  <c r="K51" i="19"/>
  <c r="G51" i="19"/>
  <c r="F51" i="19"/>
  <c r="K50" i="19"/>
  <c r="G50" i="19"/>
  <c r="F50" i="19"/>
  <c r="K49" i="19"/>
  <c r="G49" i="19"/>
  <c r="F49" i="19"/>
  <c r="K48" i="19"/>
  <c r="G48" i="19"/>
  <c r="F48" i="19"/>
  <c r="K47" i="19"/>
  <c r="G47" i="19"/>
  <c r="F47" i="19"/>
  <c r="C46" i="19"/>
  <c r="C60" i="19"/>
  <c r="C74" i="19"/>
  <c r="C88" i="19"/>
  <c r="C15" i="14"/>
  <c r="C139" i="19" l="1"/>
  <c r="C30" i="14"/>
  <c r="C45" i="14"/>
  <c r="C60" i="14"/>
  <c r="C75" i="14"/>
  <c r="C131" i="19"/>
  <c r="C123" i="19"/>
  <c r="C115" i="19"/>
  <c r="C107" i="19"/>
  <c r="C32" i="19"/>
  <c r="K6" i="19"/>
  <c r="K17" i="14" l="1"/>
  <c r="J17" i="14"/>
  <c r="K45" i="19"/>
  <c r="K44" i="19"/>
  <c r="K43" i="19"/>
  <c r="K42" i="19"/>
  <c r="K41" i="19"/>
  <c r="K40" i="19"/>
  <c r="K39" i="19"/>
  <c r="K38" i="19"/>
  <c r="K37" i="19"/>
  <c r="K36" i="19"/>
  <c r="K35" i="19"/>
  <c r="K34" i="19"/>
  <c r="K33" i="19"/>
  <c r="F114" i="19"/>
  <c r="F113" i="19"/>
  <c r="F112" i="19"/>
  <c r="F111" i="19"/>
  <c r="F110" i="19"/>
  <c r="F109" i="19"/>
  <c r="F108" i="19"/>
  <c r="G108" i="19" s="1"/>
  <c r="K114" i="19"/>
  <c r="K113" i="19"/>
  <c r="K112" i="19"/>
  <c r="K111" i="19"/>
  <c r="K110" i="19"/>
  <c r="K109" i="19"/>
  <c r="K108" i="19"/>
  <c r="G114" i="19"/>
  <c r="G113" i="19"/>
  <c r="G112" i="19"/>
  <c r="G111" i="19"/>
  <c r="G110" i="19"/>
  <c r="G109" i="19"/>
  <c r="G45" i="19"/>
  <c r="G44" i="19"/>
  <c r="G43" i="19"/>
  <c r="G42" i="19"/>
  <c r="G41" i="19"/>
  <c r="G40" i="19"/>
  <c r="G39" i="19"/>
  <c r="G38" i="19"/>
  <c r="G37" i="19"/>
  <c r="G36" i="19"/>
  <c r="G35" i="19"/>
  <c r="G34" i="19"/>
  <c r="F45" i="19"/>
  <c r="F44" i="19"/>
  <c r="F43" i="19"/>
  <c r="F42" i="19"/>
  <c r="F41" i="19"/>
  <c r="F40" i="19"/>
  <c r="F39" i="19"/>
  <c r="F38" i="19"/>
  <c r="F37" i="19"/>
  <c r="F36" i="19"/>
  <c r="F35" i="19"/>
  <c r="F34" i="19"/>
  <c r="F33" i="19"/>
  <c r="G33" i="19" s="1"/>
  <c r="L29" i="14"/>
  <c r="K29" i="14"/>
  <c r="J29" i="14"/>
  <c r="L28" i="14"/>
  <c r="K28" i="14"/>
  <c r="J28" i="14"/>
  <c r="L27" i="14"/>
  <c r="K27" i="14"/>
  <c r="J27" i="14"/>
  <c r="L26" i="14"/>
  <c r="K26" i="14"/>
  <c r="J26" i="14"/>
  <c r="L25" i="14"/>
  <c r="K25" i="14"/>
  <c r="J25" i="14"/>
  <c r="L24" i="14"/>
  <c r="K24" i="14"/>
  <c r="J24" i="14"/>
  <c r="L23" i="14"/>
  <c r="K23" i="14"/>
  <c r="J23" i="14"/>
  <c r="L22" i="14"/>
  <c r="K22" i="14"/>
  <c r="J22" i="14"/>
  <c r="L21" i="14"/>
  <c r="K21" i="14"/>
  <c r="J21" i="14"/>
  <c r="L20" i="14"/>
  <c r="K20" i="14"/>
  <c r="J20" i="14"/>
  <c r="L19" i="14"/>
  <c r="K19" i="14"/>
  <c r="J19" i="14"/>
  <c r="L18" i="14"/>
  <c r="K18" i="14"/>
  <c r="J18" i="14"/>
  <c r="K16" i="14"/>
  <c r="J16" i="14"/>
  <c r="G77" i="13"/>
  <c r="G76" i="13"/>
  <c r="D75" i="13"/>
  <c r="G73" i="13"/>
  <c r="G72" i="13"/>
  <c r="D72" i="13"/>
  <c r="L17" i="14" l="1"/>
  <c r="G49" i="18" l="1"/>
  <c r="B306" i="19" l="1"/>
  <c r="B305" i="19"/>
  <c r="B304" i="19"/>
  <c r="B303" i="19"/>
  <c r="B302" i="19"/>
  <c r="B301" i="19"/>
  <c r="B300" i="19"/>
  <c r="B299" i="19"/>
  <c r="B298" i="19"/>
  <c r="B297" i="19"/>
  <c r="B296" i="19"/>
  <c r="B295" i="19"/>
  <c r="B294" i="19"/>
  <c r="B293" i="19"/>
  <c r="B292" i="19"/>
  <c r="B291" i="19"/>
  <c r="B290" i="19"/>
  <c r="B289" i="19"/>
  <c r="B288" i="19"/>
  <c r="B287" i="19"/>
  <c r="B286" i="19"/>
  <c r="B285" i="19"/>
  <c r="B284" i="19"/>
  <c r="B283" i="19"/>
  <c r="B282" i="19"/>
  <c r="B281" i="19"/>
  <c r="B280" i="19"/>
  <c r="B279" i="19"/>
  <c r="B278" i="19"/>
  <c r="B277" i="19"/>
  <c r="B276" i="19"/>
  <c r="B275" i="19"/>
  <c r="B274" i="19"/>
  <c r="B273" i="19"/>
  <c r="B272" i="19"/>
  <c r="B271" i="19"/>
  <c r="B270" i="19"/>
  <c r="B269" i="19"/>
  <c r="B268" i="19"/>
  <c r="B267" i="19"/>
  <c r="B266" i="19"/>
  <c r="B265" i="19"/>
  <c r="B264" i="19"/>
  <c r="B263" i="19"/>
  <c r="B262" i="19"/>
  <c r="B261" i="19"/>
  <c r="B260" i="19"/>
  <c r="B259" i="19"/>
  <c r="B258" i="19"/>
  <c r="B257" i="19"/>
  <c r="B256" i="19"/>
  <c r="B255" i="19"/>
  <c r="B254" i="19"/>
  <c r="B253" i="19"/>
  <c r="B252" i="19"/>
  <c r="B251" i="19"/>
  <c r="B250" i="19"/>
  <c r="B249" i="19"/>
  <c r="B248" i="19"/>
  <c r="B247" i="19"/>
  <c r="B246" i="19"/>
  <c r="B245" i="19"/>
  <c r="B244" i="19"/>
  <c r="B243" i="19"/>
  <c r="B242" i="19"/>
  <c r="B241" i="19"/>
  <c r="B240" i="19"/>
  <c r="B239" i="19"/>
  <c r="B238" i="19"/>
  <c r="B237" i="19"/>
  <c r="B236" i="19"/>
  <c r="B235" i="19"/>
  <c r="B234" i="19"/>
  <c r="B233" i="19"/>
  <c r="B232" i="19"/>
  <c r="B231" i="19"/>
  <c r="B230" i="19"/>
  <c r="B229" i="19"/>
  <c r="B228" i="19"/>
  <c r="B227" i="19"/>
  <c r="B226" i="19"/>
  <c r="B225" i="19"/>
  <c r="B224" i="19"/>
  <c r="B223" i="19"/>
  <c r="B222" i="19"/>
  <c r="B221" i="19"/>
  <c r="B220" i="19"/>
  <c r="B219" i="19"/>
  <c r="B218" i="19"/>
  <c r="B217" i="19"/>
  <c r="B216" i="19"/>
  <c r="B215" i="19"/>
  <c r="B214" i="19"/>
  <c r="B213" i="19"/>
  <c r="B212" i="19"/>
  <c r="B211" i="19"/>
  <c r="B210" i="19"/>
  <c r="B209" i="19"/>
  <c r="B208" i="19"/>
  <c r="B207" i="19"/>
  <c r="B206" i="19"/>
  <c r="B205" i="19"/>
  <c r="B204" i="19"/>
  <c r="B203" i="19"/>
  <c r="B202" i="19"/>
  <c r="B201" i="19"/>
  <c r="B200" i="19"/>
  <c r="B199" i="19"/>
  <c r="B198" i="19"/>
  <c r="B197" i="19"/>
  <c r="B196" i="19"/>
  <c r="B195" i="19"/>
  <c r="B194" i="19"/>
  <c r="B193" i="19"/>
  <c r="B192" i="19"/>
  <c r="B191" i="19"/>
  <c r="B190" i="19"/>
  <c r="B189" i="19"/>
  <c r="B188" i="19"/>
  <c r="B187" i="19"/>
  <c r="B186" i="19"/>
  <c r="B185" i="19"/>
  <c r="B184" i="19"/>
  <c r="B183" i="19"/>
  <c r="B182" i="19"/>
  <c r="B181" i="19"/>
  <c r="B180" i="19"/>
  <c r="B179" i="19"/>
  <c r="B178" i="19"/>
  <c r="B177" i="19"/>
  <c r="B176" i="19"/>
  <c r="B175" i="19"/>
  <c r="B174" i="19"/>
  <c r="B173" i="19"/>
  <c r="B172" i="19"/>
  <c r="B171" i="19"/>
  <c r="B170" i="19"/>
  <c r="B169" i="19"/>
  <c r="B168" i="19"/>
  <c r="B167" i="19"/>
  <c r="B166" i="19"/>
  <c r="B165" i="19"/>
  <c r="B164" i="19"/>
  <c r="B163" i="19"/>
  <c r="B162" i="19"/>
  <c r="B161" i="19"/>
  <c r="B160" i="19"/>
  <c r="B159" i="19"/>
  <c r="B158" i="19"/>
  <c r="B157" i="19"/>
  <c r="B156" i="19"/>
  <c r="B155" i="19"/>
  <c r="B154" i="19"/>
  <c r="B59" i="18"/>
  <c r="B60" i="18" s="1"/>
  <c r="B61" i="18" s="1"/>
  <c r="B62" i="18" s="1"/>
  <c r="B63" i="18" s="1"/>
  <c r="B64" i="18" s="1"/>
  <c r="B65" i="18" s="1"/>
  <c r="B66" i="18" s="1"/>
  <c r="B67" i="18" s="1"/>
  <c r="B68" i="18" s="1"/>
  <c r="B69" i="18" s="1"/>
  <c r="B70" i="18" s="1"/>
  <c r="B71" i="18" s="1"/>
  <c r="B72" i="18" s="1"/>
  <c r="B73" i="18" s="1"/>
  <c r="B74" i="18" s="1"/>
  <c r="B75" i="18" s="1"/>
  <c r="B76" i="18" s="1"/>
  <c r="B77" i="18" s="1"/>
  <c r="B78" i="18" s="1"/>
  <c r="B79" i="18" s="1"/>
  <c r="B80" i="18" s="1"/>
  <c r="B81" i="18" s="1"/>
  <c r="B82" i="18" s="1"/>
  <c r="B83" i="18" s="1"/>
  <c r="B84" i="18" s="1"/>
  <c r="B85" i="18" s="1"/>
  <c r="B86" i="18" s="1"/>
  <c r="B87" i="18" s="1"/>
  <c r="B88" i="18" s="1"/>
  <c r="B89" i="18" s="1"/>
  <c r="B90" i="18" s="1"/>
  <c r="B91" i="18" s="1"/>
  <c r="B92" i="18" s="1"/>
  <c r="B93" i="18" s="1"/>
  <c r="B94" i="18" s="1"/>
  <c r="B95" i="18" s="1"/>
  <c r="B96" i="18" s="1"/>
  <c r="B97" i="18" s="1"/>
  <c r="B98" i="18" s="1"/>
  <c r="B99" i="18" s="1"/>
  <c r="B100" i="18" s="1"/>
  <c r="B101" i="18" s="1"/>
  <c r="B102" i="18" s="1"/>
  <c r="B103" i="18" s="1"/>
  <c r="B104" i="18" s="1"/>
  <c r="B105" i="18" s="1"/>
  <c r="B106" i="18" s="1"/>
  <c r="B107" i="18" s="1"/>
  <c r="B108" i="18" s="1"/>
  <c r="B109" i="18" s="1"/>
  <c r="B110" i="18" s="1"/>
  <c r="B111" i="18" s="1"/>
  <c r="B112" i="18" s="1"/>
  <c r="B113" i="18" s="1"/>
  <c r="B114" i="18" s="1"/>
  <c r="B115" i="18" s="1"/>
  <c r="B116" i="18" s="1"/>
  <c r="B117" i="18" s="1"/>
  <c r="B118" i="18" s="1"/>
  <c r="B119" i="18" s="1"/>
  <c r="B120" i="18" s="1"/>
  <c r="B121" i="18" s="1"/>
  <c r="B122" i="18" s="1"/>
  <c r="B123" i="18" s="1"/>
  <c r="B124" i="18" s="1"/>
  <c r="B125" i="18" s="1"/>
  <c r="B126" i="18" s="1"/>
  <c r="B127" i="18" s="1"/>
  <c r="B128" i="18" s="1"/>
  <c r="B129" i="18" s="1"/>
  <c r="B130" i="18" s="1"/>
  <c r="B131" i="18" s="1"/>
  <c r="B132" i="18" s="1"/>
  <c r="B133" i="18" s="1"/>
  <c r="B134" i="18" s="1"/>
  <c r="B135" i="18" s="1"/>
  <c r="B136" i="18" s="1"/>
  <c r="B137" i="18" s="1"/>
  <c r="B138" i="18" s="1"/>
  <c r="B139" i="18" s="1"/>
  <c r="B140" i="18" s="1"/>
  <c r="B141" i="18" s="1"/>
  <c r="B142" i="18" s="1"/>
  <c r="B143" i="18" s="1"/>
  <c r="B144" i="18" s="1"/>
  <c r="B145" i="18" s="1"/>
  <c r="B146" i="18" s="1"/>
  <c r="B147" i="18" s="1"/>
  <c r="B148" i="18" s="1"/>
  <c r="B149" i="18" s="1"/>
  <c r="B150" i="18" s="1"/>
  <c r="B151" i="18" s="1"/>
  <c r="B152" i="18" s="1"/>
  <c r="B153" i="18" s="1"/>
  <c r="B154" i="18" s="1"/>
  <c r="B155" i="18" s="1"/>
  <c r="B156" i="18" s="1"/>
  <c r="B157" i="18" s="1"/>
  <c r="B158" i="18" s="1"/>
  <c r="B159" i="18" s="1"/>
  <c r="B160" i="18" s="1"/>
  <c r="B161" i="18" s="1"/>
  <c r="B162" i="18" s="1"/>
  <c r="B163" i="18" s="1"/>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C53" i="18"/>
  <c r="H49" i="18"/>
  <c r="G47" i="18"/>
  <c r="D40" i="18"/>
  <c r="J15" i="18"/>
  <c r="B15" i="18"/>
  <c r="J14" i="18"/>
  <c r="B14" i="18"/>
  <c r="J13" i="18"/>
  <c r="B13" i="18"/>
  <c r="J12" i="18"/>
  <c r="B12" i="18"/>
  <c r="J11" i="18"/>
  <c r="B11" i="18"/>
  <c r="I49" i="18" l="1"/>
  <c r="H50" i="18"/>
  <c r="H46" i="18"/>
  <c r="G50" i="18"/>
  <c r="C64" i="13" l="1"/>
  <c r="D43" i="13"/>
  <c r="D57" i="13"/>
  <c r="D38" i="13"/>
  <c r="D56" i="13"/>
  <c r="D52" i="13"/>
  <c r="D51" i="13"/>
  <c r="D37" i="13"/>
  <c r="D42" i="13"/>
  <c r="D58" i="13"/>
  <c r="L14" i="14"/>
  <c r="K14" i="14"/>
  <c r="H14" i="14"/>
  <c r="I14" i="14"/>
  <c r="N106" i="19"/>
  <c r="N31" i="19"/>
  <c r="M106" i="19"/>
  <c r="M31" i="19"/>
  <c r="L106" i="19"/>
  <c r="L31" i="19"/>
  <c r="D14" i="14"/>
  <c r="D31" i="19"/>
  <c r="J14" i="14"/>
  <c r="G14" i="14"/>
  <c r="F14" i="14"/>
  <c r="I31" i="19"/>
  <c r="K106" i="19"/>
  <c r="K31" i="19"/>
  <c r="I106" i="19"/>
  <c r="D106" i="19"/>
  <c r="I46" i="18"/>
  <c r="H47" i="18"/>
  <c r="I50" i="18"/>
  <c r="J49" i="18"/>
  <c r="J46" i="18" l="1"/>
  <c r="I47" i="18"/>
  <c r="J50" i="18"/>
  <c r="K49" i="18"/>
  <c r="K50" i="18" l="1"/>
  <c r="L49" i="18"/>
  <c r="K46" i="18"/>
  <c r="J47" i="18"/>
  <c r="L50" i="18" l="1"/>
  <c r="M49" i="18"/>
  <c r="L46" i="18"/>
  <c r="K47" i="18"/>
  <c r="N49" i="18" l="1"/>
  <c r="M50" i="18"/>
  <c r="M46" i="18"/>
  <c r="L47" i="18"/>
  <c r="O49" i="18" l="1"/>
  <c r="N50" i="18"/>
  <c r="N46" i="18"/>
  <c r="M47" i="18"/>
  <c r="P49" i="18" l="1"/>
  <c r="P50" i="18" s="1"/>
  <c r="O50" i="18"/>
  <c r="N47" i="18"/>
  <c r="O46" i="18"/>
  <c r="O47" i="18" l="1"/>
  <c r="P46" i="18"/>
  <c r="P47" i="18" s="1"/>
</calcChain>
</file>

<file path=xl/comments1.xml><?xml version="1.0" encoding="utf-8"?>
<comments xmlns="http://schemas.openxmlformats.org/spreadsheetml/2006/main">
  <authors>
    <author>Anthony Rush</author>
  </authors>
  <commentList>
    <comment ref="B57" authorId="0" shapeId="0">
      <text>
        <r>
          <rPr>
            <b/>
            <sz val="9"/>
            <color indexed="81"/>
            <rFont val="Tahoma"/>
            <family val="2"/>
          </rPr>
          <t>Anthony Rush:</t>
        </r>
        <r>
          <rPr>
            <sz val="9"/>
            <color indexed="81"/>
            <rFont val="Tahoma"/>
            <family val="2"/>
          </rPr>
          <t xml:space="preserve">
Try going here for a list:
https://www.lgnsw.org.au/about-us/council-links</t>
        </r>
      </text>
    </comment>
  </commentList>
</comments>
</file>

<file path=xl/comments2.xml><?xml version="1.0" encoding="utf-8"?>
<comments xmlns="http://schemas.openxmlformats.org/spreadsheetml/2006/main">
  <authors>
    <author>Bee Thompson</author>
  </authors>
  <commentList>
    <comment ref="F13" authorId="0" shapeId="0">
      <text>
        <r>
          <rPr>
            <b/>
            <sz val="9"/>
            <color indexed="81"/>
            <rFont val="Tahoma"/>
            <family val="2"/>
          </rPr>
          <t>IPART:</t>
        </r>
        <r>
          <rPr>
            <sz val="9"/>
            <color indexed="81"/>
            <rFont val="Tahoma"/>
            <family val="2"/>
          </rPr>
          <t xml:space="preserve">
The ad valorem rate referred to here is NOT the rate in the dollar, but the average rate bill using the ad valorem method.</t>
        </r>
      </text>
    </comment>
    <comment ref="H13" authorId="0" shapeId="0">
      <text>
        <r>
          <rPr>
            <b/>
            <sz val="9"/>
            <color indexed="81"/>
            <rFont val="Tahoma"/>
            <family val="2"/>
          </rPr>
          <t>IPART:</t>
        </r>
        <r>
          <rPr>
            <sz val="9"/>
            <color indexed="81"/>
            <rFont val="Tahoma"/>
            <family val="2"/>
          </rPr>
          <t xml:space="preserve">
The ad valorem rate referred to here is NOT the rate in the dollar, but the average rate bill using the ad valorem method.</t>
        </r>
      </text>
    </comment>
  </commentList>
</comments>
</file>

<file path=xl/sharedStrings.xml><?xml version="1.0" encoding="utf-8"?>
<sst xmlns="http://schemas.openxmlformats.org/spreadsheetml/2006/main" count="657" uniqueCount="413">
  <si>
    <r>
      <t xml:space="preserve">NB </t>
    </r>
    <r>
      <rPr>
        <b/>
        <sz val="10"/>
        <rFont val="Arial"/>
        <family val="2"/>
      </rPr>
      <t xml:space="preserve"> ALWAYS DESCRIBE THE COLOUR CODE USED IN YOUR MODEL </t>
    </r>
  </si>
  <si>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</si>
  <si>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</si>
  <si>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</si>
  <si>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Inputs</t>
  </si>
  <si>
    <t>Links from other files (green)</t>
  </si>
  <si>
    <t>Error check (check =0)</t>
  </si>
  <si>
    <t>Error warnings, messages and unusual calculation assumptions</t>
  </si>
  <si>
    <t>Indicate change in formula across row with a double red line</t>
  </si>
  <si>
    <t>Key outputs</t>
  </si>
  <si>
    <t>Information Requests</t>
  </si>
  <si>
    <t>numbers</t>
  </si>
  <si>
    <t>%</t>
  </si>
  <si>
    <t>Error warnings and messages</t>
  </si>
  <si>
    <t>QA notes - annotation or documenation by QA staff</t>
  </si>
  <si>
    <t>User Instructions - IPART CHARTS</t>
  </si>
  <si>
    <t>Blue</t>
  </si>
  <si>
    <t>Green</t>
  </si>
  <si>
    <t>X value</t>
  </si>
  <si>
    <t>1st Y value</t>
  </si>
  <si>
    <t>2nd Y value</t>
  </si>
  <si>
    <t>Black</t>
  </si>
  <si>
    <t>Red 100%</t>
  </si>
  <si>
    <t>Red 70%</t>
  </si>
  <si>
    <t>Grey 40%</t>
  </si>
  <si>
    <t>1975-76</t>
  </si>
  <si>
    <t>1983-84</t>
  </si>
  <si>
    <t>1988-89</t>
  </si>
  <si>
    <t>1993-94</t>
  </si>
  <si>
    <t>1996-97</t>
  </si>
  <si>
    <t>1997-98</t>
  </si>
  <si>
    <t>1998-99</t>
  </si>
  <si>
    <t>1999-00</t>
  </si>
  <si>
    <r>
      <t>–</t>
    </r>
    <r>
      <rPr>
        <sz val="10"/>
        <rFont val="Arial"/>
        <family val="2"/>
      </rPr>
      <t xml:space="preserve">  en rule for when needed</t>
    </r>
  </si>
  <si>
    <t>Date</t>
  </si>
  <si>
    <t>Models and spreadsheets</t>
  </si>
  <si>
    <t>IPART colour codes for models, spreadsheets and information requests</t>
  </si>
  <si>
    <t xml:space="preserve">Inputs with default values, default values are shown in italics next to or below </t>
  </si>
  <si>
    <t>Hard-coded values used that should not be changed, eg credit ratings or '1' at the start of an index series.</t>
  </si>
  <si>
    <t>Note:  You can combine options for inputs, eg:</t>
  </si>
  <si>
    <t xml:space="preserve">Inputs can be links to other files </t>
  </si>
  <si>
    <t>Inputs for historical years (actual values)</t>
  </si>
  <si>
    <t>Forecast inputs</t>
  </si>
  <si>
    <t xml:space="preserve">You can drawn attention to unusual inputs </t>
  </si>
  <si>
    <t>Mid Grey</t>
  </si>
  <si>
    <t>Pale Blue</t>
  </si>
  <si>
    <t>Charcoal</t>
  </si>
  <si>
    <t>Orange</t>
  </si>
  <si>
    <t>Purple</t>
  </si>
  <si>
    <t>Pink</t>
  </si>
  <si>
    <t>Yes</t>
  </si>
  <si>
    <t>No</t>
  </si>
  <si>
    <t xml:space="preserve">This worksheet is for IPART Analyst use only. </t>
  </si>
  <si>
    <t>Instructions:</t>
  </si>
  <si>
    <t>Contents</t>
  </si>
  <si>
    <t>row</t>
  </si>
  <si>
    <t>1. Inputs</t>
  </si>
  <si>
    <t>Enter the required information in the blue input cells</t>
  </si>
  <si>
    <t>Table 1 - Analyst and TSO details</t>
  </si>
  <si>
    <t>Who is the Analyst in charge?</t>
  </si>
  <si>
    <t>First Name</t>
  </si>
  <si>
    <t>Last Name</t>
  </si>
  <si>
    <t>Email</t>
  </si>
  <si>
    <t>Phone</t>
  </si>
  <si>
    <t>Who is the TSO supporting the Analyst?</t>
  </si>
  <si>
    <t>Arsh</t>
  </si>
  <si>
    <t>Suri</t>
  </si>
  <si>
    <t>arsh_suri@ipart.nsw.gov.au</t>
  </si>
  <si>
    <t>(02) 9113 7730</t>
  </si>
  <si>
    <t>Table 2 - SV year and rate peg</t>
  </si>
  <si>
    <t>SV for period commencing 1 July</t>
  </si>
  <si>
    <t>year</t>
  </si>
  <si>
    <t>Financial year</t>
  </si>
  <si>
    <t xml:space="preserve">Table 3 - SV year, rate peg  and units in display format </t>
  </si>
  <si>
    <t xml:space="preserve">Years </t>
  </si>
  <si>
    <t>Year number</t>
  </si>
  <si>
    <t>Year name</t>
  </si>
  <si>
    <t>Year commencing 1 July</t>
  </si>
  <si>
    <t>Units for labels</t>
  </si>
  <si>
    <t>$ nominal</t>
  </si>
  <si>
    <t>2. Council Name</t>
  </si>
  <si>
    <t xml:space="preserve">Check and update the list as necessary </t>
  </si>
  <si>
    <t>Albury City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</si>
  <si>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</si>
  <si>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</si>
  <si>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</si>
  <si>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</si>
  <si>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</si>
  <si>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</si>
  <si>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</si>
  <si>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</si>
  <si>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</si>
  <si>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</si>
  <si>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</si>
  <si>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</si>
  <si>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</si>
  <si>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</si>
  <si>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</si>
  <si>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</si>
  <si>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</si>
  <si>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Council</t>
  </si>
  <si>
    <t>Camden Council</t>
  </si>
  <si>
    <t>Campbelltown City Council</t>
  </si>
  <si>
    <t>Canterbury-Bankstown Council</t>
  </si>
  <si>
    <t>Carrathool Shire Council</t>
  </si>
  <si>
    <t>Central Coast Council</t>
  </si>
  <si>
    <t>Central Darling Shire Council</t>
  </si>
  <si>
    <t>Cessnock City Council</t>
  </si>
  <si>
    <t>City of Canada Bay Council</t>
  </si>
  <si>
    <t>City of Parramatta Council</t>
  </si>
  <si>
    <t>City of Ryde Council</t>
  </si>
  <si>
    <t>City of Sydney Council</t>
  </si>
  <si>
    <t>Clarence Valley Council</t>
  </si>
  <si>
    <t>Cobar Shire Council</t>
  </si>
  <si>
    <t>Coffs Harbour City Council</t>
  </si>
  <si>
    <t>Coolamon Shire Council</t>
  </si>
  <si>
    <t>Coonamble Shire Council</t>
  </si>
  <si>
    <t>Cootamundra-Gundagai Council</t>
  </si>
  <si>
    <t>Corowa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</si>
  <si>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</si>
  <si>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</si>
  <si>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</si>
  <si>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</si>
  <si>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</si>
  <si>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</si>
  <si>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</si>
  <si>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</si>
  <si>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</si>
  <si>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</si>
  <si>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Shire Council</t>
  </si>
  <si>
    <t>Goulburn Mulwaree Council</t>
  </si>
  <si>
    <t>Greater Hume Shire Council</t>
  </si>
  <si>
    <t>Griffith City Council</t>
  </si>
  <si>
    <t>Gunnedah Shire Council</t>
  </si>
  <si>
    <t>Gwydir Shire Council</t>
  </si>
  <si>
    <t>Hawkesbury City Council</t>
  </si>
  <si>
    <t>Hay Shire Council</t>
  </si>
  <si>
    <t>Hills Shire Council, The</t>
  </si>
  <si>
    <t>Hilltops Council</t>
  </si>
  <si>
    <t>Hornsby, The Council of the Shire of</t>
  </si>
  <si>
    <t>Hunters Hill, The Council of the Municipality of</t>
  </si>
  <si>
    <t>Inner West Council</t>
  </si>
  <si>
    <t>Inverell Shire Council</t>
  </si>
  <si>
    <t>Junee Shire Council</t>
  </si>
  <si>
    <t>Kempsey Shire Council</t>
  </si>
  <si>
    <t>Kiama, The Council of the Municipality of</t>
  </si>
  <si>
    <t>Ku-ring-gai Municipal Council</t>
  </si>
  <si>
    <t>Kyogle Council</t>
  </si>
  <si>
    <t>Lachlan Shire Council</t>
  </si>
  <si>
    <t>Lake Macquarie City Council</t>
  </si>
  <si>
    <t>Lane Cove Council</t>
  </si>
  <si>
    <t>Leeton Shire Council</t>
  </si>
  <si>
    <t>Lismore City Council</t>
  </si>
  <si>
    <t>Lithgow Council, City of</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</si>
  <si>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</si>
  <si>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</si>
  <si>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</si>
  <si>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</si>
  <si>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</si>
  <si>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</si>
  <si>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</si>
  <si>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</si>
  <si>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</si>
  <si>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Shire Council</t>
  </si>
  <si>
    <t>Muswellbrook Shire Council</t>
  </si>
  <si>
    <t>Nambucca Shire Council</t>
  </si>
  <si>
    <t>Narrabri Shire Council</t>
  </si>
  <si>
    <t>Narrandera Shire Council</t>
  </si>
  <si>
    <t>Narromine Shire Council</t>
  </si>
  <si>
    <t>Newcastle City Council</t>
  </si>
  <si>
    <t>Northern Beaches Council</t>
  </si>
  <si>
    <t>North Sydney Council</t>
  </si>
  <si>
    <t>Oberon Council</t>
  </si>
  <si>
    <t>Orange City Council</t>
  </si>
  <si>
    <t>Parkes Shire Council</t>
  </si>
  <si>
    <t>Penrith City Council</t>
  </si>
  <si>
    <t>Port Macquarie-Hastings Council</t>
  </si>
  <si>
    <t>Port Stephens Council</t>
  </si>
  <si>
    <t>Queanbeyan-Palerang Regional Council</t>
  </si>
  <si>
    <t>Randwick City Council</t>
  </si>
  <si>
    <t>Richmond Valley Council</t>
  </si>
  <si>
    <t>Shellharbour City Council</t>
  </si>
  <si>
    <t>Shoalhaven City Council</t>
  </si>
  <si>
    <t>Singleton Shire Council</t>
  </si>
  <si>
    <t>Snowy Monaro Regional Council</t>
  </si>
  <si>
    <t>Snowy Valleys Council</t>
  </si>
  <si>
    <t>Strathfield Municipal Council</t>
  </si>
  <si>
    <t>Sutherland Shire Council</t>
  </si>
  <si>
    <t>Tamworth Regional Council</t>
  </si>
  <si>
    <t>Temora Shire Council</t>
  </si>
  <si>
    <t>Tenterfield Shire Council</t>
  </si>
  <si>
    <t>Tweed Shire Council</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</si>
  <si>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</si>
  <si>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</si>
  <si>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</si>
  <si>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</si>
  <si>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</si>
  <si>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</si>
  <si>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</si>
  <si>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</si>
  <si>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</si>
  <si>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</si>
  <si>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</si>
  <si>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</si>
  <si>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</si>
  <si>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</si>
  <si>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</si>
  <si>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</si>
  <si>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</si>
  <si>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t>add rows above this one if you need more</t>
  </si>
  <si>
    <t>THE INDEPENDENT PRICING AND REGULATORY TRIBUNAL OF NSW</t>
  </si>
  <si>
    <t>APPLICATION TO INCREASE MINIMUM RATES
ABOVE THE STATUTORY LIMIT</t>
  </si>
  <si>
    <t>Before completing this form, you MUST read the Office of Local Government's</t>
  </si>
  <si>
    <t>Guidelines for the preparation of an application to increase minimum rates above the statutory limit</t>
  </si>
  <si>
    <t>All dollars in nominal terms</t>
  </si>
  <si>
    <t>NOTE:</t>
  </si>
  <si>
    <t>This part of the application must be completed in conjunction with</t>
  </si>
  <si>
    <t>Instructions</t>
  </si>
  <si>
    <t>Application Form</t>
  </si>
  <si>
    <t>u</t>
  </si>
  <si>
    <t>Worksheet 1</t>
  </si>
  <si>
    <t>Ordinary Rate Minimums</t>
  </si>
  <si>
    <t>Enter each category or sub-category to which proposed minimum amount/s will apply.</t>
  </si>
  <si>
    <t>(Total increases in dollar and % terms will be calculated automatically for each category/sub-category.)</t>
  </si>
  <si>
    <t>minimum amount within each category or sub-category.</t>
  </si>
  <si>
    <t>(The percentage of assessments on the minimum will be calculated automatically).</t>
  </si>
  <si>
    <t>Special Rate Minimums</t>
  </si>
  <si>
    <t>Enter the name of the special rate to which the proposed minimum will apply</t>
  </si>
  <si>
    <t>Worksheet 2</t>
  </si>
  <si>
    <t>the ad valorem rates and their increases that would apply if minimums did not exist.</t>
  </si>
  <si>
    <t>Enquiries regarding the completion of this application, or the application process,</t>
  </si>
  <si>
    <t>should be directed to:</t>
  </si>
  <si>
    <t>Council Name:</t>
  </si>
  <si>
    <t>Contact Details:</t>
  </si>
  <si>
    <t>Ordinary Rate - Minimums</t>
  </si>
  <si>
    <t>Category/
Sub-Category</t>
  </si>
  <si>
    <t>Total increase
$</t>
  </si>
  <si>
    <t>Total increase
%</t>
  </si>
  <si>
    <t>Special Rate - Minimums</t>
  </si>
  <si>
    <t xml:space="preserve">Name
</t>
  </si>
  <si>
    <t>Council Name Table</t>
  </si>
  <si>
    <t>508(2) Question</t>
  </si>
  <si>
    <t>V-Lookup Tables providing Minimum Amount dates</t>
  </si>
  <si>
    <t>Select</t>
  </si>
  <si>
    <t>2010/2011</t>
  </si>
  <si>
    <t>2010/11</t>
  </si>
  <si>
    <t>2011/12</t>
  </si>
  <si>
    <t>Starting Dates</t>
  </si>
  <si>
    <t>2011/2012</t>
  </si>
  <si>
    <t>2012/13</t>
  </si>
  <si>
    <t>2012/2013</t>
  </si>
  <si>
    <t>2013/14</t>
  </si>
  <si>
    <t>Select the date for the first year of this application</t>
  </si>
  <si>
    <t>2013/2014</t>
  </si>
  <si>
    <t>2014/15</t>
  </si>
  <si>
    <t>2014/2015</t>
  </si>
  <si>
    <t>2015/16</t>
  </si>
  <si>
    <t>2015/2016</t>
  </si>
  <si>
    <t>2016/17</t>
  </si>
  <si>
    <t>V-Lookup Table providing worksheet 2 dates</t>
  </si>
  <si>
    <t>2016/2017</t>
  </si>
  <si>
    <t>2017/18</t>
  </si>
  <si>
    <t>2017/2018</t>
  </si>
  <si>
    <t>2018/19</t>
  </si>
  <si>
    <t>2009/2010</t>
  </si>
  <si>
    <t>2018/2019</t>
  </si>
  <si>
    <t>2019/20</t>
  </si>
  <si>
    <t>2019/2020</t>
  </si>
  <si>
    <t>2020/21</t>
  </si>
  <si>
    <t>2020/2021</t>
  </si>
  <si>
    <t>2021/22</t>
  </si>
  <si>
    <t>2021/2022</t>
  </si>
  <si>
    <t>2022/23</t>
  </si>
  <si>
    <t>2022/2023</t>
  </si>
  <si>
    <t>2023/24</t>
  </si>
  <si>
    <t>2023/2024</t>
  </si>
  <si>
    <t>2024/25</t>
  </si>
  <si>
    <t>2024/2025</t>
  </si>
  <si>
    <t>2025/26</t>
  </si>
  <si>
    <t>2025/2026</t>
  </si>
  <si>
    <t>2026/27</t>
  </si>
  <si>
    <t>2026/2027</t>
  </si>
  <si>
    <t>2027/28</t>
  </si>
  <si>
    <t>2027/2028</t>
  </si>
  <si>
    <t>2028/29</t>
  </si>
  <si>
    <t>2028/2029</t>
  </si>
  <si>
    <t>2029/30</t>
  </si>
  <si>
    <t>2029/2030</t>
  </si>
  <si>
    <t>2030/31</t>
  </si>
  <si>
    <t>2030/2031</t>
  </si>
  <si>
    <t>2031/32</t>
  </si>
  <si>
    <t>2031/2032</t>
  </si>
  <si>
    <t>2032/33</t>
  </si>
  <si>
    <t>2032/2033</t>
  </si>
  <si>
    <t>2033/34</t>
  </si>
  <si>
    <t>2033/2034</t>
  </si>
  <si>
    <t>2034/35</t>
  </si>
  <si>
    <t>2034/2035</t>
  </si>
  <si>
    <t>2035/36</t>
  </si>
  <si>
    <t>2035/2036</t>
  </si>
  <si>
    <t>2036/37</t>
  </si>
  <si>
    <t>2036/2037</t>
  </si>
  <si>
    <t>2037/38</t>
  </si>
  <si>
    <t>2037/2038</t>
  </si>
  <si>
    <t>2038/39</t>
  </si>
  <si>
    <t>2038/2039</t>
  </si>
  <si>
    <t>2039/40</t>
  </si>
  <si>
    <t>2039/2040</t>
  </si>
  <si>
    <t>2040/41</t>
  </si>
  <si>
    <t>!!  Select date of first year on Cover Sheet  !!</t>
  </si>
  <si>
    <t>WORKSHEET 2</t>
  </si>
  <si>
    <t xml:space="preserve">     and the ad valorem rate equivalent that would apply in the absence of minimum rates.</t>
  </si>
  <si>
    <t>Land Value Range (for assessment numbers)</t>
  </si>
  <si>
    <t>No. of ordinary residential property assessments</t>
  </si>
  <si>
    <t>Land value (for calculation of rates)</t>
  </si>
  <si>
    <t>Ad valorem rate</t>
  </si>
  <si>
    <t>Minimum rate</t>
  </si>
  <si>
    <t>Minimum rate less ad valorem rate</t>
  </si>
  <si>
    <t>Minimum rate as % of ad valorem rate</t>
  </si>
  <si>
    <t>$0 to $99,999</t>
  </si>
  <si>
    <t>$100,000 to $199,999</t>
  </si>
  <si>
    <t>$200,000 to $299,999</t>
  </si>
  <si>
    <t>$300,000 to $399,999</t>
  </si>
  <si>
    <t>$400,000 to $499,999</t>
  </si>
  <si>
    <t>$500,000 to $599,999</t>
  </si>
  <si>
    <t>$600,000 to $699,999</t>
  </si>
  <si>
    <t>$700,000 to $799,999</t>
  </si>
  <si>
    <t>$800,000 to $899,999</t>
  </si>
  <si>
    <t>$900,000 to $999,999</t>
  </si>
  <si>
    <t>$1,000,000 to $1,499,999</t>
  </si>
  <si>
    <t>$1,500,000 to $1,999,999</t>
  </si>
  <si>
    <t>$2,000,000 to $2,999,999</t>
  </si>
  <si>
    <t>$3,000,000 and greater</t>
  </si>
  <si>
    <t>Farmland</t>
  </si>
  <si>
    <t>Residential</t>
  </si>
  <si>
    <t>Mining</t>
  </si>
  <si>
    <t>Business</t>
  </si>
  <si>
    <r>
      <t>Under Section  548(3) of the</t>
    </r>
    <r>
      <rPr>
        <b/>
        <i/>
        <sz val="9"/>
        <rFont val="Arial"/>
        <family val="2"/>
      </rPr>
      <t xml:space="preserve"> Local Government Act 1993</t>
    </r>
  </si>
  <si>
    <t>APPLICATION TO INCREASE MINIMUM RATES ABOVE THE STATUTORY LIMIT</t>
  </si>
  <si>
    <t>WORKSHEET 1</t>
  </si>
  <si>
    <t xml:space="preserve">  Name:</t>
  </si>
  <si>
    <t xml:space="preserve">  Position:</t>
  </si>
  <si>
    <t xml:space="preserve"> Telephone:</t>
  </si>
  <si>
    <t xml:space="preserve">  Email:</t>
  </si>
  <si>
    <r>
      <t xml:space="preserve">Under Section 548(3) of the </t>
    </r>
    <r>
      <rPr>
        <b/>
        <i/>
        <sz val="9"/>
        <rFont val="Arial"/>
        <family val="2"/>
      </rPr>
      <t>Local Government Act 1993</t>
    </r>
  </si>
  <si>
    <r>
      <t xml:space="preserve">The </t>
    </r>
    <r>
      <rPr>
        <sz val="9"/>
        <rFont val="Arial"/>
        <family val="2"/>
      </rPr>
      <t>Guidelines are available on the Office of Local Government’s website at www.olg.nsw.gov.au.</t>
    </r>
  </si>
  <si>
    <r>
      <t>This worksheet relates to ordinary rate minimums and</t>
    </r>
    <r>
      <rPr>
        <b/>
        <sz val="9"/>
        <rFont val="Arial"/>
        <family val="2"/>
      </rPr>
      <t xml:space="preserve"> </t>
    </r>
    <r>
      <rPr>
        <sz val="9"/>
        <rFont val="Arial"/>
        <family val="2"/>
      </rPr>
      <t>special rate minimums</t>
    </r>
    <r>
      <rPr>
        <b/>
        <sz val="9"/>
        <rFont val="Arial"/>
        <family val="2"/>
      </rPr>
      <t>.</t>
    </r>
    <r>
      <rPr>
        <sz val="9"/>
        <rFont val="Arial"/>
        <family val="2"/>
      </rPr>
      <t xml:space="preserve"> Please complete all</t>
    </r>
  </si>
  <si>
    <t xml:space="preserve">Colour code </t>
  </si>
  <si>
    <t>Enter data in the blue input cells</t>
  </si>
  <si>
    <t>Hard-coded values that should not be changed</t>
  </si>
  <si>
    <t>2b. Merged councils</t>
  </si>
  <si>
    <t>Council name</t>
  </si>
  <si>
    <t>Previous council areas</t>
  </si>
  <si>
    <t>area1</t>
  </si>
  <si>
    <t>area2</t>
  </si>
  <si>
    <t>area3</t>
  </si>
  <si>
    <t>area4</t>
  </si>
  <si>
    <t>area5</t>
  </si>
  <si>
    <t>Armidale</t>
  </si>
  <si>
    <t>Dumaresq</t>
  </si>
  <si>
    <t>.</t>
  </si>
  <si>
    <t xml:space="preserve">Bankstown </t>
  </si>
  <si>
    <t>Canterbury</t>
  </si>
  <si>
    <t>Gosford</t>
  </si>
  <si>
    <t>Wyong</t>
  </si>
  <si>
    <t>Parramatta</t>
  </si>
  <si>
    <t>Auburn</t>
  </si>
  <si>
    <t>Holroyd</t>
  </si>
  <si>
    <t>Hornsby</t>
  </si>
  <si>
    <t>The Hills</t>
  </si>
  <si>
    <t>Cootamundra</t>
  </si>
  <si>
    <t xml:space="preserve">Gundagai </t>
  </si>
  <si>
    <t>Dubbo</t>
  </si>
  <si>
    <t>Wellington</t>
  </si>
  <si>
    <t>Conargo</t>
  </si>
  <si>
    <t>Deniliquin</t>
  </si>
  <si>
    <t>Corowa</t>
  </si>
  <si>
    <t>Urana</t>
  </si>
  <si>
    <t>Hurstville</t>
  </si>
  <si>
    <t>Kogarah</t>
  </si>
  <si>
    <t>Boorowa</t>
  </si>
  <si>
    <t>Harden</t>
  </si>
  <si>
    <t>Young</t>
  </si>
  <si>
    <t>Ashfield</t>
  </si>
  <si>
    <t>Leichardt</t>
  </si>
  <si>
    <t>Marrickville</t>
  </si>
  <si>
    <t>Gloucester</t>
  </si>
  <si>
    <t>Great Lakes</t>
  </si>
  <si>
    <t>Greater Taree</t>
  </si>
  <si>
    <t>Murray</t>
  </si>
  <si>
    <t>Wakool</t>
  </si>
  <si>
    <t>Jerilderie</t>
  </si>
  <si>
    <t>Murrumbidgee</t>
  </si>
  <si>
    <t>Manly</t>
  </si>
  <si>
    <t>Pittwater</t>
  </si>
  <si>
    <t>Warringah</t>
  </si>
  <si>
    <t>Palerang</t>
  </si>
  <si>
    <t>Queanbeyan</t>
  </si>
  <si>
    <t>Bombala</t>
  </si>
  <si>
    <t>Snowy River</t>
  </si>
  <si>
    <t>Tumut</t>
  </si>
  <si>
    <t>Tumbarumba</t>
  </si>
  <si>
    <t>Former council areas:</t>
  </si>
  <si>
    <t>blue-shaded cells as relevant. Add more lines as needed. White cells will populate automatically.</t>
  </si>
  <si>
    <t>Armidale Regional Council</t>
  </si>
  <si>
    <t>Guyra</t>
  </si>
  <si>
    <t>Cooma-Monaro</t>
  </si>
  <si>
    <t>Botany Bay</t>
  </si>
  <si>
    <t>Rockdale</t>
  </si>
  <si>
    <t>Sheridan</t>
  </si>
  <si>
    <t>Rapmund</t>
  </si>
  <si>
    <t>sheridan_rapmund@ipart.nsw.gov.au</t>
  </si>
  <si>
    <t>(02) 9290 8430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</si>
</sst>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41" formatCode="_-* #,##0_-;\-* #,##0_-;_-* &quot;-&quot;_-;_-@_-"/>
    <numFmt numFmtId="43" formatCode="_-* #,##0.00_-;\-* #,##0.00_-;_-* &quot;-&quot;??_-;_-@_-"/>
    <numFmt numFmtId="164" formatCode="_(* #,##0.00_);_(* \(#,##0.00\);_(* &quot;-&quot;_);_(@_)"/>
    <numFmt numFmtId="165" formatCode="0.0%"/>
    <numFmt numFmtId="166" formatCode="#,##0.0"/>
    <numFmt numFmtId="167" formatCode="&quot;$&quot;#,##0"/>
  </numFmts>
  <fonts count="45" x14ac:knownFonts="1">
    <font>
      <sz val="9"/>
      <name val="Arial"/>
      <family val="2"/>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sz val="10"/>
      <name val="Arial Narrow"/>
      <family val="2"/>
    </font>
    <font>
      <b/>
      <sz val="10"/>
      <color indexed="10"/>
      <name val="Arial"/>
      <family val="2"/>
    </font>
    <font>
      <b/>
      <sz val="10"/>
      <name val="Arial"/>
      <family val="2"/>
    </font>
    <font>
      <sz val="11"/>
      <name val="Arial"/>
      <family val="2"/>
    </font>
    <font>
      <b/>
      <sz val="12"/>
      <color indexed="10"/>
      <name val="Arial"/>
      <family val="2"/>
    </font>
    <font>
      <b/>
      <sz val="12"/>
      <name val="Arial"/>
      <family val="2"/>
    </font>
    <font>
      <b/>
      <sz val="9"/>
      <name val="Arial"/>
      <family val="2"/>
    </font>
    <font>
      <b/>
      <sz val="10"/>
      <color indexed="57"/>
      <name val="Arial"/>
      <family val="2"/>
    </font>
    <font>
      <sz val="10"/>
      <color indexed="12"/>
      <name val="Arial"/>
      <family val="2"/>
    </font>
    <font>
      <b/>
      <sz val="16"/>
      <name val="Arial"/>
      <family val="2"/>
    </font>
    <font>
      <sz val="12"/>
      <name val="Arial"/>
      <family val="2"/>
    </font>
    <font>
      <b/>
      <sz val="11"/>
      <name val="Arial"/>
      <family val="2"/>
    </font>
    <font>
      <b/>
      <sz val="9"/>
      <color rgb="FFFF0000"/>
      <name val="Arial"/>
      <family val="2"/>
    </font>
    <font>
      <sz val="10"/>
      <color indexed="9"/>
      <name val="Arial"/>
      <family val="2"/>
    </font>
    <font>
      <u/>
      <sz val="9"/>
      <name val="Arial"/>
      <family val="2"/>
    </font>
    <font>
      <i/>
      <sz val="9"/>
      <name val="Arial"/>
      <family val="2"/>
    </font>
    <font>
      <sz val="8"/>
      <name val="Arial"/>
      <family val="2"/>
    </font>
    <font>
      <sz val="8"/>
      <color indexed="14"/>
      <name val="Arial"/>
      <family val="2"/>
    </font>
    <font>
      <b/>
      <sz val="15"/>
      <name val="Arial"/>
      <family val="2"/>
    </font>
    <font>
      <sz val="9"/>
      <color theme="0" tint="-0.34998626667073579"/>
      <name val="Arial"/>
      <family val="2"/>
    </font>
    <font>
      <u/>
      <sz val="9"/>
      <color indexed="12"/>
      <name val="Arial"/>
      <family val="2"/>
    </font>
    <font>
      <sz val="9"/>
      <color rgb="FFFF0000"/>
      <name val="Arial"/>
      <family val="2"/>
    </font>
    <font>
      <b/>
      <sz val="15"/>
      <color rgb="FFFF0000"/>
      <name val="Arial"/>
      <family val="2"/>
    </font>
    <font>
      <b/>
      <sz val="9"/>
      <color indexed="81"/>
      <name val="Tahoma"/>
      <family val="2"/>
    </font>
    <font>
      <sz val="9"/>
      <color indexed="81"/>
      <name val="Tahoma"/>
      <family val="2"/>
    </font>
    <font>
      <b/>
      <sz val="24"/>
      <name val="Arial"/>
      <family val="2"/>
    </font>
    <font>
      <b/>
      <sz val="12"/>
      <color rgb="FFFF0000"/>
      <name val="Arial"/>
      <family val="2"/>
    </font>
    <font>
      <b/>
      <u/>
      <sz val="12"/>
      <name val="Arial"/>
      <family val="2"/>
    </font>
    <font>
      <b/>
      <i/>
      <sz val="9"/>
      <name val="Arial"/>
      <family val="2"/>
    </font>
    <font>
      <b/>
      <sz val="9"/>
      <color indexed="18"/>
      <name val="Arial"/>
      <family val="2"/>
    </font>
    <font>
      <i/>
      <sz val="9"/>
      <color indexed="50"/>
      <name val="Arial"/>
      <family val="2"/>
    </font>
    <font>
      <sz val="9"/>
      <name val="Wingdings"/>
      <charset val="2"/>
    </font>
    <font>
      <sz val="9"/>
      <name val="Wingdings 3"/>
      <family val="1"/>
      <charset val="2"/>
    </font>
    <font>
      <i/>
      <sz val="9"/>
      <color theme="7" tint="-0.499984740745262"/>
      <name val="Arial"/>
      <family val="2"/>
    </font>
    <font>
      <sz val="9"/>
      <color theme="9" tint="-0.499984740745262"/>
      <name val="Arial"/>
      <family val="2"/>
    </font>
    <font>
      <u/>
      <sz val="9"/>
      <color theme="10"/>
      <name val="Arial"/>
      <family val="2"/>
    </font>
  </fonts>
  <fills count="13">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FFFF00"/>
        <bgColor indexed="64"/>
      </patternFill>
    </fill>
    <fill>
      <patternFill patternType="solid">
        <fgColor theme="0"/>
        <bgColor indexed="8"/>
      </patternFill>
    </fill>
    <fill>
      <patternFill patternType="solid">
        <fgColor theme="0"/>
        <bgColor indexed="42"/>
      </patternFill>
    </fill>
    <fill>
      <patternFill patternType="solid">
        <fgColor theme="0"/>
        <bgColor rgb="FF00FFFF"/>
      </patternFill>
    </fill>
  </fills>
  <borders count="45">
    <border>
      <left/>
      <right/>
      <top/>
      <bottom/>
      <diagonal/>
    </border>
    <border>
      <left/>
      <right/>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10"/>
      </right>
      <top/>
      <bottom style="medium">
        <color indexed="64"/>
      </bottom>
      <diagonal/>
    </border>
    <border>
      <left style="double">
        <color indexed="10"/>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rgb="FFFF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style="thin">
        <color indexed="64"/>
      </top>
      <bottom style="medium">
        <color theme="0" tint="-0.34998626667073579"/>
      </bottom>
      <diagonal/>
    </border>
  </borders>
  <cellStyleXfs count="23">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25" applyNumberFormat="0" applyFont="0" applyFill="0" applyAlignment="0" applyProtection="0"/>
    <xf numFmtId="164" fontId="26"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166" fontId="1" fillId="2" borderId="0" applyBorder="0" applyAlignment="0">
      <alignment horizontal="right"/>
      <protection locked="0"/>
    </xf>
    <xf numFmtId="165" fontId="1" fillId="3" borderId="0" applyBorder="0" applyAlignment="0">
      <protection locked="0"/>
    </xf>
    <xf numFmtId="0" fontId="21" fillId="9" borderId="0" applyNumberFormat="0" applyBorder="0" applyAlignment="0" applyProtection="0"/>
    <xf numFmtId="165" fontId="1" fillId="2" borderId="0" applyBorder="0" applyAlignment="0">
      <alignment horizontal="left"/>
      <protection locked="0"/>
    </xf>
    <xf numFmtId="166" fontId="1" fillId="3" borderId="1" applyBorder="0" applyAlignment="0">
      <alignment horizontal="right"/>
      <protection locked="0"/>
    </xf>
    <xf numFmtId="9" fontId="22" fillId="0" borderId="0" applyFont="0" applyBorder="0" applyAlignment="0" applyProtection="0"/>
    <xf numFmtId="9" fontId="22" fillId="0" borderId="0" applyFont="0" applyBorder="0" applyAlignment="0" applyProtection="0"/>
    <xf numFmtId="9" fontId="1" fillId="0" borderId="0" applyFont="0" applyFill="0" applyBorder="0" applyAlignment="0" applyProtection="0"/>
    <xf numFmtId="0" fontId="29" fillId="0" borderId="0" applyNumberFormat="0" applyFill="0" applyBorder="0" applyAlignment="0" applyProtection="0"/>
    <xf numFmtId="0" fontId="1" fillId="0" borderId="25" applyNumberFormat="0" applyFont="0" applyFill="0" applyAlignment="0">
      <alignment horizontal="left"/>
    </xf>
    <xf numFmtId="0" fontId="18" fillId="0" borderId="0" applyNumberFormat="0" applyFill="0" applyBorder="0" applyAlignment="0"/>
    <xf numFmtId="0" fontId="44" fillId="0" borderId="0" applyNumberFormat="0" applyFill="0" applyBorder="0" applyAlignment="0" applyProtection="0"/>
  </cellStyleXfs>
  <cellXfs count="320">
    <xf numFmtId="0" fontId="0" fillId="0" borderId="0" xfId="0"/>
    <xf numFmtId="0" fontId="1" fillId="6" borderId="0" xfId="0" applyFont="1" applyFill="1" applyAlignment="1">
      <alignment wrapText="1"/>
    </xf>
    <xf numFmtId="0" fontId="8" fillId="0" borderId="0" xfId="0" applyFont="1" applyAlignment="1"/>
    <xf numFmtId="0" fontId="9" fillId="0" borderId="0" xfId="0" applyFont="1"/>
    <xf numFmtId="0" fontId="10" fillId="0" borderId="0" xfId="0" applyFont="1"/>
    <xf numFmtId="0" fontId="4" fillId="6" borderId="0" xfId="0" applyFont="1" applyFill="1" applyAlignment="1">
      <alignment wrapText="1"/>
    </xf>
    <xf numFmtId="41" fontId="4" fillId="6" borderId="0" xfId="2" applyFont="1" applyFill="1" applyAlignment="1">
      <alignment wrapText="1"/>
    </xf>
    <xf numFmtId="0" fontId="12" fillId="0" borderId="0" xfId="0" applyFont="1"/>
    <xf numFmtId="0" fontId="13" fillId="0" borderId="0" xfId="0" applyFont="1"/>
    <xf numFmtId="0" fontId="11" fillId="0" borderId="0" xfId="0" applyFont="1"/>
    <xf numFmtId="0" fontId="4" fillId="0" borderId="0" xfId="0" applyFont="1"/>
    <xf numFmtId="0" fontId="0" fillId="0" borderId="0" xfId="0" applyBorder="1"/>
    <xf numFmtId="164" fontId="2" fillId="0" borderId="0" xfId="1" applyNumberFormat="1" applyFont="1" applyFill="1" applyBorder="1" applyAlignment="1">
      <alignment horizontal="left"/>
    </xf>
    <xf numFmtId="164" fontId="26" fillId="0" borderId="0" xfId="4" applyBorder="1">
      <alignment horizontal="left"/>
    </xf>
    <xf numFmtId="0" fontId="1" fillId="7" borderId="0" xfId="0" applyFont="1" applyFill="1" applyAlignment="1">
      <alignment wrapText="1"/>
    </xf>
    <xf numFmtId="0" fontId="1" fillId="6" borderId="3" xfId="0" applyFont="1" applyFill="1" applyBorder="1" applyAlignment="1">
      <alignment wrapText="1"/>
    </xf>
    <xf numFmtId="0" fontId="1" fillId="6" borderId="3" xfId="0" quotePrefix="1" applyFont="1" applyFill="1" applyBorder="1" applyAlignment="1">
      <alignment wrapText="1"/>
    </xf>
    <xf numFmtId="0" fontId="1" fillId="6" borderId="0" xfId="0" applyFont="1" applyFill="1" applyAlignment="1">
      <alignment horizontal="left" indent="1"/>
    </xf>
    <xf numFmtId="0" fontId="0" fillId="8" borderId="0" xfId="0" applyFill="1"/>
    <xf numFmtId="0" fontId="14" fillId="0" borderId="0" xfId="0" applyFont="1"/>
    <xf numFmtId="166" fontId="1" fillId="2" borderId="13" xfId="11" applyBorder="1">
      <alignment horizontal="right"/>
      <protection locked="0"/>
    </xf>
    <xf numFmtId="4" fontId="1" fillId="4" borderId="0" xfId="6" applyBorder="1" applyAlignment="1">
      <protection locked="0"/>
    </xf>
    <xf numFmtId="4" fontId="1" fillId="4" borderId="0" xfId="6" applyBorder="1" applyAlignment="1">
      <alignment wrapText="1"/>
      <protection locked="0"/>
    </xf>
    <xf numFmtId="166" fontId="1" fillId="2" borderId="0" xfId="11" applyBorder="1">
      <alignment horizontal="right"/>
      <protection locked="0"/>
    </xf>
    <xf numFmtId="166" fontId="1" fillId="3" borderId="0" xfId="15" applyBorder="1" applyAlignment="1">
      <alignment wrapText="1"/>
      <protection locked="0"/>
    </xf>
    <xf numFmtId="166" fontId="1" fillId="3" borderId="13" xfId="15" applyBorder="1" applyAlignment="1">
      <alignment horizontal="left"/>
      <protection locked="0"/>
    </xf>
    <xf numFmtId="166" fontId="1" fillId="3" borderId="0" xfId="15" applyBorder="1" applyAlignment="1">
      <alignment horizontal="left"/>
      <protection locked="0"/>
    </xf>
    <xf numFmtId="166" fontId="1" fillId="3" borderId="0" xfId="15" applyBorder="1" applyAlignment="1">
      <alignment horizontal="right"/>
      <protection locked="0"/>
    </xf>
    <xf numFmtId="165" fontId="1" fillId="3" borderId="14" xfId="12" applyBorder="1" applyAlignment="1">
      <alignment horizontal="right"/>
      <protection locked="0"/>
    </xf>
    <xf numFmtId="166" fontId="1" fillId="3" borderId="0" xfId="15" applyBorder="1" applyAlignment="1">
      <protection locked="0"/>
    </xf>
    <xf numFmtId="4" fontId="1" fillId="4" borderId="13" xfId="6" applyBorder="1" applyAlignment="1">
      <alignment horizontal="left"/>
      <protection locked="0"/>
    </xf>
    <xf numFmtId="0" fontId="0" fillId="0" borderId="0" xfId="0" applyFont="1" applyBorder="1" applyAlignment="1"/>
    <xf numFmtId="0" fontId="0" fillId="0" borderId="0" xfId="0" applyFont="1" applyBorder="1" applyAlignment="1"/>
    <xf numFmtId="0" fontId="20" fillId="0" borderId="0" xfId="0" applyFont="1" applyBorder="1" applyAlignment="1"/>
    <xf numFmtId="0" fontId="8" fillId="0" borderId="0" xfId="0" applyFont="1" applyBorder="1" applyAlignment="1"/>
    <xf numFmtId="0" fontId="1" fillId="0" borderId="0" xfId="0" applyFont="1" applyBorder="1" applyAlignment="1">
      <alignment wrapText="1"/>
    </xf>
    <xf numFmtId="0" fontId="0" fillId="0" borderId="11" xfId="0" applyFont="1" applyBorder="1" applyAlignment="1"/>
    <xf numFmtId="0" fontId="14" fillId="0" borderId="10" xfId="0" applyFont="1" applyBorder="1" applyAlignment="1"/>
    <xf numFmtId="0" fontId="1" fillId="0" borderId="10" xfId="0" applyFont="1" applyBorder="1" applyAlignment="1">
      <alignment wrapText="1"/>
    </xf>
    <xf numFmtId="0" fontId="4" fillId="0" borderId="10" xfId="0" applyFont="1" applyBorder="1" applyAlignment="1">
      <alignment horizontal="center"/>
    </xf>
    <xf numFmtId="0" fontId="4" fillId="0" borderId="12" xfId="0" applyFont="1" applyBorder="1" applyAlignment="1">
      <alignment horizontal="center"/>
    </xf>
    <xf numFmtId="0" fontId="4" fillId="0" borderId="0" xfId="0" applyFont="1" applyBorder="1" applyAlignment="1"/>
    <xf numFmtId="0" fontId="17" fillId="0" borderId="13" xfId="0" applyFont="1" applyBorder="1" applyAlignment="1"/>
    <xf numFmtId="0" fontId="16" fillId="0" borderId="0" xfId="0" applyFont="1" applyBorder="1" applyAlignment="1"/>
    <xf numFmtId="0" fontId="1" fillId="0" borderId="14" xfId="0" applyFont="1" applyBorder="1" applyAlignment="1">
      <alignment wrapText="1"/>
    </xf>
    <xf numFmtId="0" fontId="2" fillId="0" borderId="0" xfId="0" applyFont="1" applyBorder="1" applyAlignment="1">
      <alignment horizontal="left"/>
    </xf>
    <xf numFmtId="0" fontId="3" fillId="0" borderId="0" xfId="0" applyFont="1" applyBorder="1" applyAlignment="1"/>
    <xf numFmtId="0" fontId="7" fillId="0" borderId="0" xfId="0" applyFont="1" applyBorder="1" applyAlignment="1"/>
    <xf numFmtId="0" fontId="0" fillId="0" borderId="15" xfId="0" applyFont="1" applyBorder="1" applyAlignment="1"/>
    <xf numFmtId="0" fontId="0" fillId="0" borderId="8" xfId="0" applyFont="1" applyBorder="1" applyAlignment="1"/>
    <xf numFmtId="0" fontId="0" fillId="0" borderId="17" xfId="0" applyFont="1" applyBorder="1" applyAlignment="1"/>
    <xf numFmtId="0" fontId="1" fillId="0" borderId="8" xfId="0" applyFont="1" applyBorder="1" applyAlignment="1">
      <alignment wrapText="1"/>
    </xf>
    <xf numFmtId="0" fontId="1" fillId="0" borderId="17" xfId="0" applyFont="1" applyBorder="1" applyAlignment="1">
      <alignment wrapText="1"/>
    </xf>
    <xf numFmtId="0" fontId="0" fillId="0" borderId="18" xfId="0" applyFont="1" applyBorder="1" applyAlignment="1"/>
    <xf numFmtId="0" fontId="1" fillId="0" borderId="16" xfId="0" applyFont="1" applyBorder="1" applyAlignment="1">
      <alignment wrapText="1"/>
    </xf>
    <xf numFmtId="0" fontId="15" fillId="0" borderId="0" xfId="0" applyFont="1" applyBorder="1" applyAlignment="1"/>
    <xf numFmtId="0" fontId="0" fillId="0" borderId="0" xfId="0" applyFont="1" applyBorder="1" applyAlignment="1">
      <alignment wrapText="1"/>
    </xf>
    <xf numFmtId="0" fontId="8" fillId="0" borderId="11" xfId="0" applyFont="1" applyBorder="1" applyAlignment="1"/>
    <xf numFmtId="0" fontId="8" fillId="0" borderId="10" xfId="0" applyFont="1" applyBorder="1" applyAlignment="1"/>
    <xf numFmtId="0" fontId="4" fillId="0" borderId="0" xfId="0" applyFont="1" applyBorder="1" applyAlignment="1">
      <alignment horizontal="right"/>
    </xf>
    <xf numFmtId="0" fontId="0" fillId="0" borderId="14" xfId="0" applyFont="1" applyBorder="1" applyAlignment="1"/>
    <xf numFmtId="0" fontId="2" fillId="0" borderId="8" xfId="0" applyFont="1" applyBorder="1" applyAlignment="1">
      <alignment horizontal="left"/>
    </xf>
    <xf numFmtId="0" fontId="0" fillId="0" borderId="16" xfId="0" applyFont="1" applyBorder="1" applyAlignment="1"/>
    <xf numFmtId="0" fontId="0" fillId="0" borderId="0" xfId="0" applyFont="1" applyBorder="1" applyAlignment="1">
      <alignment horizontal="left"/>
    </xf>
    <xf numFmtId="165" fontId="1" fillId="4" borderId="14" xfId="7" applyBorder="1" applyAlignment="1">
      <protection locked="0"/>
    </xf>
    <xf numFmtId="165" fontId="1" fillId="2" borderId="14" xfId="14" applyBorder="1" applyAlignment="1">
      <alignment horizontal="right"/>
      <protection locked="0"/>
    </xf>
    <xf numFmtId="9" fontId="21" fillId="9" borderId="0" xfId="13" applyNumberFormat="1" applyBorder="1" applyAlignment="1"/>
    <xf numFmtId="0" fontId="0" fillId="8" borderId="0" xfId="0" applyFont="1" applyFill="1"/>
    <xf numFmtId="0" fontId="20" fillId="8" borderId="0" xfId="0" applyFont="1" applyFill="1"/>
    <xf numFmtId="0" fontId="15" fillId="8" borderId="0" xfId="0" applyFont="1" applyFill="1"/>
    <xf numFmtId="0" fontId="0" fillId="8" borderId="0" xfId="0" applyFont="1" applyFill="1" applyBorder="1"/>
    <xf numFmtId="0" fontId="15" fillId="8" borderId="0" xfId="0" applyFont="1" applyFill="1" applyBorder="1"/>
    <xf numFmtId="4" fontId="0" fillId="4" borderId="0" xfId="6" applyFont="1" applyBorder="1" applyAlignment="1">
      <alignment horizontal="left"/>
      <protection locked="0"/>
    </xf>
    <xf numFmtId="4" fontId="1" fillId="4" borderId="0" xfId="6" applyBorder="1" applyAlignment="1">
      <alignment horizontal="left"/>
      <protection locked="0"/>
    </xf>
    <xf numFmtId="4" fontId="7" fillId="4" borderId="0" xfId="10" applyNumberFormat="1" applyFill="1" applyBorder="1" applyAlignment="1" applyProtection="1">
      <alignment horizontal="left"/>
      <protection locked="0"/>
    </xf>
    <xf numFmtId="4" fontId="3" fillId="4" borderId="0" xfId="5" applyNumberFormat="1" applyFill="1" applyBorder="1" applyAlignment="1">
      <alignment horizontal="left"/>
    </xf>
    <xf numFmtId="0" fontId="0" fillId="6" borderId="3" xfId="0" applyFont="1" applyFill="1" applyBorder="1" applyAlignment="1">
      <alignment horizontal="right" wrapText="1"/>
    </xf>
    <xf numFmtId="0" fontId="0" fillId="8" borderId="0" xfId="0" applyFill="1" applyAlignment="1">
      <alignment horizontal="right"/>
    </xf>
    <xf numFmtId="0" fontId="26" fillId="0" borderId="13" xfId="4" applyNumberFormat="1" applyBorder="1" applyAlignment="1">
      <alignment horizontal="left"/>
    </xf>
    <xf numFmtId="0" fontId="26" fillId="0" borderId="15" xfId="4" applyNumberFormat="1" applyBorder="1" applyAlignment="1">
      <alignment horizontal="left"/>
    </xf>
    <xf numFmtId="0" fontId="3" fillId="0" borderId="13" xfId="5" applyBorder="1" applyAlignment="1"/>
    <xf numFmtId="0" fontId="7" fillId="0" borderId="13" xfId="10" applyBorder="1" applyAlignment="1"/>
    <xf numFmtId="0" fontId="6" fillId="5" borderId="13" xfId="9" applyNumberFormat="1" applyBorder="1" applyAlignment="1"/>
    <xf numFmtId="0" fontId="6" fillId="5" borderId="0" xfId="9" applyNumberFormat="1" applyBorder="1" applyAlignment="1"/>
    <xf numFmtId="0" fontId="27" fillId="8" borderId="0" xfId="0" applyFont="1" applyFill="1" applyAlignment="1">
      <alignment horizontal="left" vertical="center"/>
    </xf>
    <xf numFmtId="0" fontId="0" fillId="8" borderId="2" xfId="0" applyFill="1" applyBorder="1"/>
    <xf numFmtId="0" fontId="0" fillId="8" borderId="1" xfId="0" applyFill="1" applyBorder="1"/>
    <xf numFmtId="0" fontId="15" fillId="8" borderId="2" xfId="0" applyFont="1" applyFill="1" applyBorder="1"/>
    <xf numFmtId="0" fontId="0" fillId="8" borderId="0" xfId="0" applyFill="1" applyBorder="1"/>
    <xf numFmtId="0" fontId="14" fillId="8" borderId="0" xfId="0" applyFont="1" applyFill="1" applyAlignment="1">
      <alignment horizontal="left" vertical="center"/>
    </xf>
    <xf numFmtId="0" fontId="21" fillId="8" borderId="0" xfId="0" applyFont="1" applyFill="1"/>
    <xf numFmtId="0" fontId="0" fillId="0" borderId="0" xfId="0" applyFill="1"/>
    <xf numFmtId="0" fontId="28" fillId="8" borderId="0" xfId="0" applyFont="1" applyFill="1"/>
    <xf numFmtId="0" fontId="15" fillId="8" borderId="0" xfId="0" applyFont="1" applyFill="1" applyAlignment="1">
      <alignment horizontal="left"/>
    </xf>
    <xf numFmtId="0" fontId="15" fillId="8" borderId="19" xfId="0" applyFont="1" applyFill="1" applyBorder="1"/>
    <xf numFmtId="0" fontId="0" fillId="8" borderId="20" xfId="0" applyFill="1" applyBorder="1"/>
    <xf numFmtId="0" fontId="0" fillId="8" borderId="21" xfId="0" applyFill="1" applyBorder="1"/>
    <xf numFmtId="0" fontId="0" fillId="8" borderId="22" xfId="0" applyFill="1" applyBorder="1"/>
    <xf numFmtId="4" fontId="0" fillId="4" borderId="0" xfId="6" applyFont="1" applyBorder="1" applyAlignment="1">
      <protection locked="0"/>
    </xf>
    <xf numFmtId="0" fontId="0" fillId="8" borderId="23" xfId="0" applyFill="1" applyBorder="1"/>
    <xf numFmtId="0" fontId="0" fillId="8" borderId="24" xfId="0" applyFill="1" applyBorder="1"/>
    <xf numFmtId="0" fontId="15" fillId="8" borderId="21" xfId="0" applyFont="1" applyFill="1" applyBorder="1" applyAlignment="1">
      <alignment horizontal="left" vertical="center"/>
    </xf>
    <xf numFmtId="1" fontId="15" fillId="4" borderId="0" xfId="6" applyNumberFormat="1" applyFont="1" applyBorder="1" applyAlignment="1">
      <protection locked="0"/>
    </xf>
    <xf numFmtId="0" fontId="0" fillId="8" borderId="22" xfId="0" applyFont="1" applyFill="1" applyBorder="1"/>
    <xf numFmtId="0" fontId="0" fillId="0" borderId="0" xfId="0" applyFont="1" applyFill="1"/>
    <xf numFmtId="0" fontId="0" fillId="8" borderId="21" xfId="0" applyFont="1" applyFill="1" applyBorder="1" applyAlignment="1">
      <alignment horizontal="left" vertical="center"/>
    </xf>
    <xf numFmtId="0" fontId="15" fillId="8" borderId="23" xfId="0" applyFont="1" applyFill="1" applyBorder="1" applyAlignment="1">
      <alignment horizontal="left" vertical="center"/>
    </xf>
    <xf numFmtId="0" fontId="0" fillId="8" borderId="1" xfId="0" applyFont="1" applyFill="1" applyBorder="1"/>
    <xf numFmtId="0" fontId="0" fillId="8" borderId="24" xfId="0" applyFont="1" applyFill="1" applyBorder="1"/>
    <xf numFmtId="0" fontId="30" fillId="8" borderId="0" xfId="0" applyFont="1" applyFill="1"/>
    <xf numFmtId="0" fontId="0" fillId="8" borderId="2" xfId="0" applyFill="1" applyBorder="1" applyAlignment="1">
      <alignment horizontal="right"/>
    </xf>
    <xf numFmtId="0" fontId="0" fillId="8" borderId="20" xfId="0" applyFill="1" applyBorder="1" applyAlignment="1">
      <alignment horizontal="right"/>
    </xf>
    <xf numFmtId="0" fontId="5" fillId="8" borderId="0" xfId="8" applyNumberFormat="1" applyFill="1" applyBorder="1" applyProtection="1"/>
    <xf numFmtId="0" fontId="0" fillId="8" borderId="0" xfId="0" applyFont="1" applyFill="1" applyBorder="1" applyAlignment="1">
      <alignment horizontal="right"/>
    </xf>
    <xf numFmtId="0" fontId="0" fillId="8" borderId="21" xfId="0" applyFont="1" applyFill="1" applyBorder="1"/>
    <xf numFmtId="0" fontId="0" fillId="8" borderId="0" xfId="20" applyFont="1" applyFill="1" applyBorder="1" applyAlignment="1"/>
    <xf numFmtId="0" fontId="1" fillId="8" borderId="25" xfId="20" applyFill="1" applyBorder="1" applyAlignment="1"/>
    <xf numFmtId="1" fontId="1" fillId="8" borderId="25" xfId="20" applyNumberFormat="1" applyFill="1" applyBorder="1" applyAlignment="1"/>
    <xf numFmtId="1" fontId="0" fillId="8" borderId="0" xfId="0" applyNumberFormat="1" applyFont="1" applyFill="1" applyBorder="1"/>
    <xf numFmtId="0" fontId="15" fillId="8" borderId="21" xfId="0" applyFont="1" applyFill="1" applyBorder="1"/>
    <xf numFmtId="0" fontId="1" fillId="8" borderId="0" xfId="20" applyFill="1" applyBorder="1" applyAlignment="1"/>
    <xf numFmtId="10" fontId="1" fillId="8" borderId="0" xfId="17" applyNumberFormat="1" applyFont="1" applyFill="1" applyBorder="1" applyAlignment="1"/>
    <xf numFmtId="10" fontId="0" fillId="8" borderId="0" xfId="0" applyNumberFormat="1" applyFont="1" applyFill="1" applyBorder="1"/>
    <xf numFmtId="0" fontId="0" fillId="8" borderId="0" xfId="0" applyFill="1" applyAlignment="1">
      <alignment horizontal="left"/>
    </xf>
    <xf numFmtId="0" fontId="31" fillId="8" borderId="0" xfId="0" applyFont="1" applyFill="1" applyAlignment="1">
      <alignment horizontal="left" vertical="center"/>
    </xf>
    <xf numFmtId="0" fontId="0" fillId="8" borderId="19" xfId="0" applyFill="1" applyBorder="1"/>
    <xf numFmtId="4" fontId="1" fillId="4" borderId="2" xfId="6" applyBorder="1" applyAlignment="1">
      <protection locked="0"/>
    </xf>
    <xf numFmtId="4" fontId="1" fillId="4" borderId="1" xfId="6" applyBorder="1" applyAlignment="1">
      <protection locked="0"/>
    </xf>
    <xf numFmtId="0" fontId="4" fillId="8" borderId="0" xfId="0" applyFont="1" applyFill="1" applyBorder="1" applyAlignment="1" applyProtection="1"/>
    <xf numFmtId="0" fontId="4" fillId="8" borderId="0" xfId="0" applyFont="1" applyFill="1"/>
    <xf numFmtId="0" fontId="0" fillId="0" borderId="0" xfId="0" applyAlignment="1" applyProtection="1"/>
    <xf numFmtId="0" fontId="0" fillId="0" borderId="0" xfId="0" applyAlignment="1" applyProtection="1">
      <alignment horizontal="left"/>
    </xf>
    <xf numFmtId="4" fontId="1" fillId="4" borderId="19" xfId="6" applyBorder="1" applyAlignment="1">
      <alignment horizontal="left"/>
      <protection locked="0"/>
    </xf>
    <xf numFmtId="4" fontId="1" fillId="4" borderId="5" xfId="6" applyBorder="1" applyAlignment="1">
      <alignment horizontal="right"/>
      <protection locked="0"/>
    </xf>
    <xf numFmtId="3" fontId="1" fillId="4" borderId="5" xfId="6" applyNumberFormat="1" applyBorder="1" applyAlignment="1">
      <alignment horizontal="right"/>
      <protection locked="0"/>
    </xf>
    <xf numFmtId="4" fontId="1" fillId="4" borderId="21" xfId="6" applyBorder="1" applyAlignment="1">
      <alignment horizontal="left"/>
      <protection locked="0"/>
    </xf>
    <xf numFmtId="4" fontId="1" fillId="4" borderId="6" xfId="6" applyBorder="1" applyAlignment="1">
      <alignment horizontal="right"/>
      <protection locked="0"/>
    </xf>
    <xf numFmtId="3" fontId="1" fillId="4" borderId="6" xfId="6" applyNumberFormat="1" applyBorder="1" applyAlignment="1">
      <alignment horizontal="right"/>
      <protection locked="0"/>
    </xf>
    <xf numFmtId="4" fontId="1" fillId="4" borderId="23" xfId="6" applyBorder="1" applyAlignment="1">
      <alignment horizontal="left"/>
      <protection locked="0"/>
    </xf>
    <xf numFmtId="4" fontId="1" fillId="4" borderId="7" xfId="6" applyBorder="1" applyAlignment="1">
      <alignment horizontal="right"/>
      <protection locked="0"/>
    </xf>
    <xf numFmtId="3" fontId="1" fillId="4" borderId="7" xfId="6" applyNumberFormat="1" applyBorder="1" applyAlignment="1">
      <alignment horizontal="right"/>
      <protection locked="0"/>
    </xf>
    <xf numFmtId="0" fontId="25" fillId="8" borderId="0" xfId="0" applyFont="1" applyFill="1" applyBorder="1" applyAlignment="1" applyProtection="1">
      <alignment horizontal="left"/>
    </xf>
    <xf numFmtId="0" fontId="0" fillId="8" borderId="0" xfId="0" applyFill="1" applyBorder="1" applyAlignment="1" applyProtection="1">
      <alignment horizontal="left"/>
    </xf>
    <xf numFmtId="2" fontId="4" fillId="8" borderId="5" xfId="0" applyNumberFormat="1" applyFont="1" applyFill="1" applyBorder="1" applyAlignment="1" applyProtection="1">
      <alignment horizontal="right"/>
    </xf>
    <xf numFmtId="165" fontId="4" fillId="8" borderId="5" xfId="18" applyNumberFormat="1" applyFont="1" applyFill="1" applyBorder="1" applyAlignment="1" applyProtection="1">
      <alignment horizontal="right"/>
    </xf>
    <xf numFmtId="0" fontId="0" fillId="8" borderId="0" xfId="0" applyNumberFormat="1" applyFill="1" applyBorder="1" applyAlignment="1" applyProtection="1">
      <alignment horizontal="right"/>
    </xf>
    <xf numFmtId="2" fontId="4" fillId="8" borderId="6" xfId="0" applyNumberFormat="1" applyFont="1" applyFill="1" applyBorder="1" applyAlignment="1" applyProtection="1">
      <alignment horizontal="right"/>
    </xf>
    <xf numFmtId="165" fontId="4" fillId="8" borderId="6" xfId="18" applyNumberFormat="1" applyFont="1" applyFill="1" applyBorder="1" applyAlignment="1" applyProtection="1">
      <alignment horizontal="right"/>
    </xf>
    <xf numFmtId="2" fontId="4" fillId="8" borderId="7" xfId="0" applyNumberFormat="1" applyFont="1" applyFill="1" applyBorder="1" applyAlignment="1" applyProtection="1">
      <alignment horizontal="right"/>
    </xf>
    <xf numFmtId="165" fontId="4" fillId="8" borderId="7" xfId="18" applyNumberFormat="1" applyFont="1" applyFill="1" applyBorder="1" applyAlignment="1" applyProtection="1">
      <alignment horizontal="right"/>
    </xf>
    <xf numFmtId="0" fontId="0" fillId="8" borderId="0" xfId="0" applyFill="1" applyBorder="1" applyAlignment="1" applyProtection="1">
      <alignment horizontal="right"/>
    </xf>
    <xf numFmtId="0" fontId="0" fillId="8" borderId="0" xfId="0" applyFill="1" applyAlignment="1" applyProtection="1">
      <alignment horizontal="left"/>
    </xf>
    <xf numFmtId="0" fontId="11" fillId="8" borderId="0" xfId="0" applyFont="1" applyFill="1" applyAlignment="1" applyProtection="1">
      <alignment horizontal="left"/>
    </xf>
    <xf numFmtId="0" fontId="4" fillId="8" borderId="0" xfId="0" applyFont="1" applyFill="1" applyBorder="1" applyAlignment="1" applyProtection="1">
      <alignment horizontal="left"/>
    </xf>
    <xf numFmtId="0" fontId="0" fillId="8" borderId="0" xfId="0" applyFill="1" applyAlignment="1" applyProtection="1"/>
    <xf numFmtId="0" fontId="0" fillId="8" borderId="0" xfId="0" applyFill="1" applyBorder="1" applyAlignment="1" applyProtection="1"/>
    <xf numFmtId="9" fontId="0" fillId="8" borderId="0" xfId="0" applyNumberFormat="1" applyFill="1" applyAlignment="1" applyProtection="1"/>
    <xf numFmtId="3" fontId="1" fillId="4" borderId="5" xfId="6" applyNumberFormat="1" applyBorder="1" applyAlignment="1">
      <protection locked="0"/>
    </xf>
    <xf numFmtId="4" fontId="1" fillId="4" borderId="5" xfId="6" applyBorder="1" applyAlignment="1">
      <protection locked="0"/>
    </xf>
    <xf numFmtId="4" fontId="1" fillId="4" borderId="19" xfId="6" applyBorder="1" applyAlignment="1">
      <protection locked="0"/>
    </xf>
    <xf numFmtId="3" fontId="1" fillId="4" borderId="6" xfId="6" applyNumberFormat="1" applyBorder="1" applyAlignment="1">
      <protection locked="0"/>
    </xf>
    <xf numFmtId="4" fontId="1" fillId="4" borderId="6" xfId="6" applyBorder="1" applyAlignment="1">
      <protection locked="0"/>
    </xf>
    <xf numFmtId="4" fontId="1" fillId="4" borderId="21" xfId="6" applyBorder="1" applyAlignment="1">
      <protection locked="0"/>
    </xf>
    <xf numFmtId="5" fontId="5" fillId="8" borderId="5" xfId="8" applyNumberFormat="1" applyFill="1" applyBorder="1" applyAlignment="1" applyProtection="1">
      <alignment horizontal="center"/>
    </xf>
    <xf numFmtId="5" fontId="5" fillId="8" borderId="6" xfId="8" applyNumberFormat="1" applyFill="1" applyBorder="1" applyAlignment="1" applyProtection="1">
      <alignment horizontal="center"/>
    </xf>
    <xf numFmtId="0" fontId="14" fillId="8" borderId="0" xfId="0" applyFont="1" applyFill="1" applyBorder="1" applyAlignment="1" applyProtection="1">
      <alignment horizontal="left"/>
    </xf>
    <xf numFmtId="0" fontId="30" fillId="8" borderId="27" xfId="0" applyFont="1" applyFill="1" applyBorder="1" applyAlignment="1" applyProtection="1"/>
    <xf numFmtId="0" fontId="0" fillId="8" borderId="0" xfId="0" applyFont="1" applyFill="1" applyBorder="1" applyAlignment="1" applyProtection="1"/>
    <xf numFmtId="0" fontId="15" fillId="8" borderId="0" xfId="0" applyFont="1" applyFill="1" applyBorder="1" applyAlignment="1" applyProtection="1">
      <alignment horizontal="center"/>
    </xf>
    <xf numFmtId="0" fontId="36" fillId="8" borderId="0" xfId="0" applyFont="1" applyFill="1" applyBorder="1" applyAlignment="1" applyProtection="1">
      <alignment horizontal="center"/>
    </xf>
    <xf numFmtId="0" fontId="0" fillId="8" borderId="0" xfId="0" applyFont="1" applyFill="1" applyBorder="1" applyAlignment="1" applyProtection="1">
      <alignment horizontal="left"/>
    </xf>
    <xf numFmtId="0" fontId="15" fillId="8" borderId="0" xfId="0" applyFont="1" applyFill="1" applyBorder="1" applyAlignment="1" applyProtection="1">
      <alignment horizontal="left"/>
    </xf>
    <xf numFmtId="0" fontId="15" fillId="8" borderId="0" xfId="21" applyFont="1" applyFill="1" applyBorder="1" applyAlignment="1" applyProtection="1">
      <alignment horizontal="left"/>
    </xf>
    <xf numFmtId="0" fontId="39" fillId="11" borderId="0" xfId="0" applyFont="1" applyFill="1" applyBorder="1" applyAlignment="1" applyProtection="1">
      <alignment horizontal="left"/>
    </xf>
    <xf numFmtId="3" fontId="0" fillId="4" borderId="9" xfId="6" applyNumberFormat="1" applyFont="1" applyBorder="1" applyAlignment="1">
      <protection locked="0"/>
    </xf>
    <xf numFmtId="0" fontId="14" fillId="8" borderId="0" xfId="21" applyFont="1" applyFill="1" applyBorder="1" applyAlignment="1" applyProtection="1">
      <alignment horizontal="center"/>
    </xf>
    <xf numFmtId="0" fontId="15" fillId="8" borderId="0" xfId="21" applyFont="1" applyFill="1" applyBorder="1" applyAlignment="1" applyProtection="1">
      <alignment horizontal="center"/>
    </xf>
    <xf numFmtId="0" fontId="38" fillId="8" borderId="0" xfId="0" applyFont="1" applyFill="1" applyBorder="1" applyAlignment="1" applyProtection="1">
      <alignment horizontal="left"/>
      <protection locked="0"/>
    </xf>
    <xf numFmtId="0" fontId="5" fillId="8" borderId="0" xfId="0" applyFont="1" applyFill="1" applyBorder="1" applyAlignment="1" applyProtection="1">
      <alignment horizontal="left"/>
      <protection locked="0"/>
    </xf>
    <xf numFmtId="0" fontId="23" fillId="8" borderId="0" xfId="0" applyFont="1" applyFill="1" applyBorder="1" applyAlignment="1" applyProtection="1">
      <alignment horizontal="left"/>
    </xf>
    <xf numFmtId="3" fontId="0" fillId="4" borderId="26" xfId="6" applyNumberFormat="1" applyFont="1" applyBorder="1" applyAlignment="1">
      <protection locked="0"/>
    </xf>
    <xf numFmtId="3" fontId="0" fillId="4" borderId="27" xfId="6" applyNumberFormat="1" applyFont="1" applyBorder="1" applyAlignment="1">
      <protection locked="0"/>
    </xf>
    <xf numFmtId="0" fontId="15" fillId="8" borderId="0" xfId="0" applyFont="1" applyFill="1" applyBorder="1" applyAlignment="1" applyProtection="1"/>
    <xf numFmtId="0" fontId="20" fillId="8" borderId="0" xfId="0" applyFont="1" applyFill="1" applyBorder="1" applyAlignment="1" applyProtection="1">
      <alignment horizontal="left"/>
    </xf>
    <xf numFmtId="0" fontId="15" fillId="8" borderId="19" xfId="0" applyFont="1" applyFill="1" applyBorder="1" applyAlignment="1" applyProtection="1">
      <alignment horizontal="left" vertical="center"/>
    </xf>
    <xf numFmtId="0" fontId="15" fillId="8" borderId="4" xfId="0" applyFont="1" applyFill="1" applyBorder="1" applyAlignment="1" applyProtection="1">
      <alignment horizontal="center" wrapText="1"/>
    </xf>
    <xf numFmtId="0" fontId="15" fillId="8" borderId="4" xfId="0" applyFont="1" applyFill="1" applyBorder="1" applyAlignment="1" applyProtection="1">
      <alignment horizontal="center" vertical="center" wrapText="1"/>
    </xf>
    <xf numFmtId="0" fontId="0" fillId="8" borderId="0" xfId="0" applyFont="1" applyFill="1" applyBorder="1" applyAlignment="1" applyProtection="1">
      <alignment horizontal="center" wrapText="1"/>
    </xf>
    <xf numFmtId="0" fontId="15" fillId="8" borderId="26" xfId="0" applyFont="1" applyFill="1" applyBorder="1" applyAlignment="1" applyProtection="1">
      <alignment horizontal="center" vertical="center" wrapText="1"/>
    </xf>
    <xf numFmtId="0" fontId="15" fillId="8" borderId="19" xfId="0" applyFont="1" applyFill="1" applyBorder="1" applyAlignment="1" applyProtection="1">
      <alignment horizontal="left"/>
    </xf>
    <xf numFmtId="0" fontId="15" fillId="8" borderId="7" xfId="0" quotePrefix="1" applyFont="1" applyFill="1" applyBorder="1" applyAlignment="1" applyProtection="1">
      <alignment horizontal="center" vertical="center"/>
    </xf>
    <xf numFmtId="0" fontId="15" fillId="8" borderId="7" xfId="0" applyFont="1" applyFill="1" applyBorder="1" applyAlignment="1" applyProtection="1">
      <alignment horizontal="left" vertical="center"/>
    </xf>
    <xf numFmtId="2" fontId="15" fillId="8" borderId="4" xfId="1" quotePrefix="1" applyNumberFormat="1" applyFont="1" applyFill="1" applyBorder="1" applyAlignment="1" applyProtection="1">
      <alignment horizontal="center"/>
    </xf>
    <xf numFmtId="2" fontId="15" fillId="8" borderId="26" xfId="1" quotePrefix="1" applyNumberFormat="1" applyFont="1" applyFill="1" applyBorder="1" applyAlignment="1" applyProtection="1">
      <alignment horizontal="center"/>
    </xf>
    <xf numFmtId="0" fontId="0" fillId="8" borderId="0" xfId="0" applyFont="1" applyFill="1" applyBorder="1" applyAlignment="1" applyProtection="1">
      <alignment horizontal="center"/>
    </xf>
    <xf numFmtId="0" fontId="40" fillId="8" borderId="0" xfId="0" applyFont="1" applyFill="1" applyBorder="1" applyAlignment="1" applyProtection="1"/>
    <xf numFmtId="0" fontId="3" fillId="8" borderId="0" xfId="0" applyFont="1" applyFill="1" applyBorder="1" applyAlignment="1" applyProtection="1">
      <alignment vertical="center" wrapText="1"/>
    </xf>
    <xf numFmtId="0" fontId="15" fillId="8" borderId="0" xfId="0" applyFont="1" applyFill="1" applyBorder="1" applyAlignment="1" applyProtection="1">
      <alignment horizontal="right"/>
    </xf>
    <xf numFmtId="0" fontId="0" fillId="8" borderId="0" xfId="0" applyFont="1" applyFill="1" applyBorder="1" applyProtection="1"/>
    <xf numFmtId="0" fontId="41" fillId="8" borderId="0" xfId="0" applyFont="1" applyFill="1" applyBorder="1" applyAlignment="1" applyProtection="1">
      <alignment horizontal="right"/>
    </xf>
    <xf numFmtId="0" fontId="0" fillId="8" borderId="21" xfId="0" applyFont="1" applyFill="1" applyBorder="1" applyAlignment="1" applyProtection="1"/>
    <xf numFmtId="0" fontId="23" fillId="8" borderId="0" xfId="0" applyFont="1" applyFill="1" applyBorder="1" applyAlignment="1" applyProtection="1"/>
    <xf numFmtId="0" fontId="0" fillId="8" borderId="23" xfId="0" applyFont="1" applyFill="1" applyBorder="1" applyAlignment="1" applyProtection="1"/>
    <xf numFmtId="0" fontId="0" fillId="8" borderId="1" xfId="0" applyFont="1" applyFill="1" applyBorder="1" applyAlignment="1" applyProtection="1"/>
    <xf numFmtId="4" fontId="0" fillId="8" borderId="0" xfId="0" applyNumberFormat="1" applyFont="1" applyFill="1" applyBorder="1" applyAlignment="1" applyProtection="1"/>
    <xf numFmtId="0" fontId="0" fillId="8" borderId="19" xfId="0" applyFont="1" applyFill="1" applyBorder="1" applyAlignment="1" applyProtection="1"/>
    <xf numFmtId="0" fontId="0" fillId="8" borderId="2" xfId="0" applyFont="1" applyFill="1" applyBorder="1" applyAlignment="1" applyProtection="1"/>
    <xf numFmtId="0" fontId="0" fillId="8" borderId="20" xfId="0" applyFont="1" applyFill="1" applyBorder="1" applyAlignment="1" applyProtection="1"/>
    <xf numFmtId="0" fontId="0" fillId="8" borderId="22" xfId="0" applyFont="1" applyFill="1" applyBorder="1" applyAlignment="1" applyProtection="1"/>
    <xf numFmtId="4" fontId="0" fillId="8" borderId="0" xfId="0" applyNumberFormat="1" applyFont="1" applyFill="1" applyBorder="1"/>
    <xf numFmtId="0" fontId="0" fillId="8" borderId="24" xfId="0" applyFont="1" applyFill="1" applyBorder="1" applyAlignment="1" applyProtection="1"/>
    <xf numFmtId="0" fontId="0" fillId="8" borderId="28" xfId="0" applyFont="1" applyFill="1" applyBorder="1" applyProtection="1"/>
    <xf numFmtId="0" fontId="15" fillId="8" borderId="30" xfId="0" applyFont="1" applyFill="1" applyBorder="1" applyAlignment="1" applyProtection="1"/>
    <xf numFmtId="0" fontId="0" fillId="8" borderId="31" xfId="0" applyFont="1" applyFill="1" applyBorder="1" applyProtection="1"/>
    <xf numFmtId="0" fontId="15" fillId="8" borderId="32" xfId="0" applyFont="1" applyFill="1" applyBorder="1" applyAlignment="1" applyProtection="1"/>
    <xf numFmtId="0" fontId="0" fillId="8" borderId="32" xfId="0" applyFont="1" applyFill="1" applyBorder="1" applyProtection="1"/>
    <xf numFmtId="0" fontId="0" fillId="8" borderId="32" xfId="0" applyFont="1" applyFill="1" applyBorder="1" applyAlignment="1" applyProtection="1">
      <alignment horizontal="center"/>
    </xf>
    <xf numFmtId="0" fontId="0" fillId="8" borderId="31" xfId="0" applyFont="1" applyFill="1" applyBorder="1" applyAlignment="1" applyProtection="1"/>
    <xf numFmtId="0" fontId="0" fillId="8" borderId="33" xfId="0" applyFont="1" applyFill="1" applyBorder="1" applyAlignment="1" applyProtection="1"/>
    <xf numFmtId="0" fontId="0" fillId="8" borderId="34" xfId="0" applyFont="1" applyFill="1" applyBorder="1" applyAlignment="1" applyProtection="1"/>
    <xf numFmtId="0" fontId="24" fillId="8" borderId="34" xfId="0" applyFont="1" applyFill="1" applyBorder="1" applyAlignment="1" applyProtection="1"/>
    <xf numFmtId="0" fontId="0" fillId="8" borderId="35" xfId="0" applyFont="1" applyFill="1" applyBorder="1" applyAlignment="1" applyProtection="1">
      <alignment horizontal="center"/>
    </xf>
    <xf numFmtId="0" fontId="0" fillId="8" borderId="36" xfId="0" applyFont="1" applyFill="1" applyBorder="1" applyAlignment="1" applyProtection="1">
      <alignment horizontal="left"/>
    </xf>
    <xf numFmtId="0" fontId="0" fillId="8" borderId="37" xfId="0" applyFont="1" applyFill="1" applyBorder="1" applyAlignment="1" applyProtection="1">
      <alignment horizontal="left"/>
    </xf>
    <xf numFmtId="0" fontId="0" fillId="8" borderId="38" xfId="0" applyFill="1" applyBorder="1" applyAlignment="1" applyProtection="1">
      <alignment horizontal="left"/>
    </xf>
    <xf numFmtId="0" fontId="0" fillId="8" borderId="39" xfId="0" applyFont="1" applyFill="1" applyBorder="1" applyAlignment="1" applyProtection="1">
      <alignment horizontal="left"/>
    </xf>
    <xf numFmtId="0" fontId="0" fillId="8" borderId="40" xfId="0" applyFill="1" applyBorder="1" applyAlignment="1" applyProtection="1">
      <alignment horizontal="left"/>
    </xf>
    <xf numFmtId="0" fontId="15" fillId="8" borderId="39" xfId="0" applyFont="1" applyFill="1" applyBorder="1" applyAlignment="1" applyProtection="1">
      <alignment horizontal="left"/>
    </xf>
    <xf numFmtId="0" fontId="0" fillId="0" borderId="0" xfId="0" applyBorder="1" applyAlignment="1" applyProtection="1">
      <alignment horizontal="left"/>
    </xf>
    <xf numFmtId="0" fontId="34" fillId="8" borderId="40" xfId="0" applyFont="1" applyFill="1" applyBorder="1" applyAlignment="1" applyProtection="1">
      <alignment horizontal="left"/>
    </xf>
    <xf numFmtId="0" fontId="0" fillId="0" borderId="39" xfId="0" applyBorder="1" applyAlignment="1" applyProtection="1">
      <alignment horizontal="left"/>
    </xf>
    <xf numFmtId="0" fontId="18" fillId="8" borderId="40" xfId="21" applyFill="1" applyBorder="1" applyAlignment="1" applyProtection="1">
      <alignment horizontal="left"/>
    </xf>
    <xf numFmtId="0" fontId="15" fillId="8" borderId="39" xfId="21" applyFont="1" applyFill="1" applyBorder="1" applyAlignment="1" applyProtection="1">
      <alignment horizontal="left"/>
    </xf>
    <xf numFmtId="0" fontId="23" fillId="8" borderId="0" xfId="0" applyFont="1" applyFill="1" applyBorder="1" applyAlignment="1" applyProtection="1">
      <alignment horizontal="left" vertical="center"/>
    </xf>
    <xf numFmtId="0" fontId="25" fillId="8" borderId="39" xfId="0" applyFont="1" applyFill="1" applyBorder="1" applyAlignment="1" applyProtection="1">
      <alignment horizontal="left"/>
    </xf>
    <xf numFmtId="0" fontId="19" fillId="8" borderId="41" xfId="0" applyFont="1" applyFill="1" applyBorder="1" applyAlignment="1" applyProtection="1">
      <alignment horizontal="left"/>
    </xf>
    <xf numFmtId="0" fontId="19" fillId="8" borderId="42" xfId="0" applyFont="1" applyFill="1" applyBorder="1" applyAlignment="1" applyProtection="1">
      <alignment horizontal="left"/>
    </xf>
    <xf numFmtId="0" fontId="19" fillId="8" borderId="43" xfId="0" applyFont="1" applyFill="1" applyBorder="1" applyAlignment="1" applyProtection="1">
      <alignment horizontal="left"/>
    </xf>
    <xf numFmtId="0" fontId="0" fillId="8" borderId="36" xfId="0" applyFill="1" applyBorder="1" applyAlignment="1" applyProtection="1"/>
    <xf numFmtId="0" fontId="0" fillId="8" borderId="37" xfId="0" applyFill="1" applyBorder="1" applyAlignment="1" applyProtection="1"/>
    <xf numFmtId="0" fontId="0" fillId="8" borderId="38" xfId="0" applyFill="1" applyBorder="1" applyAlignment="1" applyProtection="1"/>
    <xf numFmtId="0" fontId="0" fillId="8" borderId="39" xfId="0" applyFill="1" applyBorder="1" applyAlignment="1" applyProtection="1"/>
    <xf numFmtId="0" fontId="0" fillId="8" borderId="40" xfId="0" applyFont="1" applyFill="1" applyBorder="1" applyAlignment="1" applyProtection="1"/>
    <xf numFmtId="0" fontId="0" fillId="0" borderId="0" xfId="0" applyBorder="1" applyAlignment="1" applyProtection="1"/>
    <xf numFmtId="0" fontId="15" fillId="8" borderId="0" xfId="0" applyFont="1" applyFill="1" applyBorder="1" applyAlignment="1">
      <alignment horizontal="center"/>
    </xf>
    <xf numFmtId="0" fontId="0" fillId="8" borderId="40" xfId="0" applyFill="1" applyBorder="1" applyAlignment="1" applyProtection="1"/>
    <xf numFmtId="0" fontId="0" fillId="8" borderId="41" xfId="0" applyFill="1" applyBorder="1" applyAlignment="1" applyProtection="1"/>
    <xf numFmtId="0" fontId="0" fillId="8" borderId="42" xfId="0" applyFill="1" applyBorder="1" applyAlignment="1" applyProtection="1"/>
    <xf numFmtId="0" fontId="0" fillId="8" borderId="43" xfId="0" applyFill="1" applyBorder="1" applyAlignment="1" applyProtection="1"/>
    <xf numFmtId="0" fontId="35" fillId="8" borderId="0" xfId="0" applyFont="1" applyFill="1" applyBorder="1" applyAlignment="1" applyProtection="1"/>
    <xf numFmtId="0" fontId="15" fillId="8" borderId="5" xfId="0" applyFont="1" applyFill="1" applyBorder="1" applyAlignment="1" applyProtection="1">
      <alignment horizontal="left" vertical="center" wrapText="1"/>
    </xf>
    <xf numFmtId="0" fontId="15" fillId="8" borderId="5" xfId="0" applyFont="1" applyFill="1" applyBorder="1" applyAlignment="1" applyProtection="1">
      <alignment horizontal="center" wrapText="1"/>
    </xf>
    <xf numFmtId="0" fontId="15" fillId="8" borderId="7" xfId="0" applyFont="1" applyFill="1" applyBorder="1" applyAlignment="1" applyProtection="1">
      <alignment horizontal="center" vertical="center"/>
    </xf>
    <xf numFmtId="4" fontId="5" fillId="8" borderId="5" xfId="8" applyNumberFormat="1" applyFill="1" applyBorder="1" applyAlignment="1" applyProtection="1"/>
    <xf numFmtId="4" fontId="5" fillId="8" borderId="6" xfId="8" applyNumberFormat="1" applyFill="1" applyBorder="1" applyAlignment="1" applyProtection="1"/>
    <xf numFmtId="4" fontId="5" fillId="8" borderId="7" xfId="8" applyNumberFormat="1" applyFill="1" applyBorder="1" applyAlignment="1" applyProtection="1"/>
    <xf numFmtId="3" fontId="1" fillId="4" borderId="7" xfId="6" applyNumberFormat="1" applyBorder="1" applyAlignment="1">
      <protection locked="0"/>
    </xf>
    <xf numFmtId="5" fontId="5" fillId="8" borderId="7" xfId="8" applyNumberFormat="1" applyFill="1" applyBorder="1" applyAlignment="1" applyProtection="1">
      <alignment horizontal="center"/>
    </xf>
    <xf numFmtId="4" fontId="1" fillId="4" borderId="7" xfId="6" applyBorder="1" applyAlignment="1">
      <protection locked="0"/>
    </xf>
    <xf numFmtId="4" fontId="1" fillId="4" borderId="23" xfId="6" applyBorder="1" applyAlignment="1">
      <protection locked="0"/>
    </xf>
    <xf numFmtId="0" fontId="0" fillId="8" borderId="5" xfId="0" applyNumberFormat="1" applyFill="1" applyBorder="1" applyAlignment="1" applyProtection="1">
      <alignment horizontal="right"/>
    </xf>
    <xf numFmtId="9" fontId="0" fillId="8" borderId="5" xfId="18" applyFont="1" applyFill="1" applyBorder="1" applyAlignment="1" applyProtection="1">
      <alignment horizontal="right"/>
    </xf>
    <xf numFmtId="0" fontId="0" fillId="8" borderId="6" xfId="0" applyNumberFormat="1" applyFill="1" applyBorder="1" applyAlignment="1" applyProtection="1">
      <alignment horizontal="right"/>
    </xf>
    <xf numFmtId="9" fontId="0" fillId="8" borderId="6" xfId="18" applyFont="1" applyFill="1" applyBorder="1" applyAlignment="1" applyProtection="1">
      <alignment horizontal="right"/>
    </xf>
    <xf numFmtId="0" fontId="0" fillId="8" borderId="7" xfId="0" applyNumberFormat="1" applyFill="1" applyBorder="1" applyAlignment="1" applyProtection="1">
      <alignment horizontal="right"/>
    </xf>
    <xf numFmtId="9" fontId="0" fillId="8" borderId="7" xfId="18" applyFont="1" applyFill="1" applyBorder="1" applyAlignment="1" applyProtection="1">
      <alignment horizontal="right"/>
    </xf>
    <xf numFmtId="0" fontId="20" fillId="8" borderId="37" xfId="0" applyFont="1" applyFill="1" applyBorder="1" applyAlignment="1" applyProtection="1">
      <alignment horizontal="left"/>
    </xf>
    <xf numFmtId="0" fontId="0" fillId="8" borderId="38" xfId="0" applyFont="1" applyFill="1" applyBorder="1" applyAlignment="1" applyProtection="1">
      <alignment horizontal="left"/>
    </xf>
    <xf numFmtId="0" fontId="0" fillId="8" borderId="40" xfId="0" applyFont="1" applyFill="1" applyBorder="1" applyAlignment="1" applyProtection="1">
      <alignment horizontal="left"/>
    </xf>
    <xf numFmtId="4" fontId="1" fillId="4" borderId="0" xfId="6" applyFont="1" applyBorder="1" applyAlignment="1">
      <alignment horizontal="left"/>
      <protection locked="0"/>
    </xf>
    <xf numFmtId="0" fontId="5" fillId="8" borderId="0" xfId="8" applyNumberFormat="1" applyFont="1" applyFill="1" applyBorder="1" applyAlignment="1" applyProtection="1">
      <alignment horizontal="left"/>
    </xf>
    <xf numFmtId="0" fontId="0" fillId="8" borderId="0" xfId="0" applyFill="1" applyBorder="1" applyAlignment="1"/>
    <xf numFmtId="0" fontId="0" fillId="8" borderId="41" xfId="0" applyFont="1" applyFill="1" applyBorder="1" applyAlignment="1" applyProtection="1">
      <alignment horizontal="left"/>
    </xf>
    <xf numFmtId="0" fontId="43" fillId="8" borderId="42" xfId="0" applyFont="1" applyFill="1" applyBorder="1" applyAlignment="1"/>
    <xf numFmtId="0" fontId="0" fillId="8" borderId="42" xfId="0" applyFont="1" applyFill="1" applyBorder="1" applyAlignment="1" applyProtection="1">
      <alignment horizontal="left"/>
    </xf>
    <xf numFmtId="0" fontId="0" fillId="8" borderId="43" xfId="0" applyFont="1" applyFill="1" applyBorder="1" applyAlignment="1" applyProtection="1">
      <alignment horizontal="left"/>
    </xf>
    <xf numFmtId="0" fontId="15" fillId="8" borderId="2" xfId="0" applyFont="1" applyFill="1" applyBorder="1" applyAlignment="1" applyProtection="1">
      <alignment horizontal="left"/>
    </xf>
    <xf numFmtId="0" fontId="5" fillId="8" borderId="1" xfId="8" applyNumberFormat="1" applyFont="1" applyFill="1" applyBorder="1" applyAlignment="1" applyProtection="1">
      <alignment horizontal="left"/>
    </xf>
    <xf numFmtId="0" fontId="5" fillId="8" borderId="1" xfId="8" applyNumberFormat="1" applyFill="1" applyBorder="1" applyAlignment="1" applyProtection="1">
      <alignment horizontal="left"/>
    </xf>
    <xf numFmtId="0" fontId="15" fillId="8" borderId="1" xfId="21" applyFont="1" applyFill="1" applyBorder="1" applyAlignment="1" applyProtection="1">
      <alignment horizontal="left"/>
    </xf>
    <xf numFmtId="4" fontId="15" fillId="4" borderId="4" xfId="6" applyFont="1" applyBorder="1" applyAlignment="1">
      <alignment horizontal="left"/>
      <protection locked="0"/>
    </xf>
    <xf numFmtId="0" fontId="0" fillId="8" borderId="0" xfId="0" applyFont="1" applyFill="1" applyBorder="1" applyAlignment="1" applyProtection="1">
      <alignment horizontal="center" wrapText="1"/>
    </xf>
    <xf numFmtId="0" fontId="0" fillId="0" borderId="2" xfId="0" applyBorder="1"/>
    <xf numFmtId="4" fontId="5" fillId="8" borderId="21" xfId="8" applyNumberFormat="1" applyFill="1" applyBorder="1" applyProtection="1"/>
    <xf numFmtId="4" fontId="5" fillId="8" borderId="0" xfId="8" applyNumberFormat="1" applyFill="1" applyBorder="1" applyAlignment="1" applyProtection="1">
      <alignment horizontal="left"/>
    </xf>
    <xf numFmtId="0" fontId="0" fillId="0" borderId="22" xfId="0" applyBorder="1"/>
    <xf numFmtId="4" fontId="5" fillId="8" borderId="1" xfId="8" applyNumberFormat="1" applyFill="1" applyBorder="1" applyProtection="1"/>
    <xf numFmtId="0" fontId="0" fillId="8" borderId="4" xfId="0" applyFont="1" applyFill="1" applyBorder="1" applyAlignment="1"/>
    <xf numFmtId="0" fontId="15" fillId="8" borderId="5" xfId="0" applyFont="1" applyFill="1" applyBorder="1" applyAlignment="1" applyProtection="1">
      <alignment horizontal="center" vertical="center" wrapText="1"/>
    </xf>
    <xf numFmtId="0" fontId="15" fillId="8" borderId="19" xfId="0" applyFont="1" applyFill="1" applyBorder="1" applyAlignment="1" applyProtection="1">
      <alignment horizontal="center" vertical="center" wrapText="1"/>
    </xf>
    <xf numFmtId="0" fontId="15" fillId="8" borderId="6" xfId="0" quotePrefix="1" applyFont="1" applyFill="1" applyBorder="1" applyAlignment="1" applyProtection="1">
      <alignment horizontal="center" vertical="center"/>
    </xf>
    <xf numFmtId="0" fontId="15" fillId="8" borderId="6" xfId="0" applyFont="1" applyFill="1" applyBorder="1" applyAlignment="1" applyProtection="1">
      <alignment horizontal="left" vertical="center"/>
    </xf>
    <xf numFmtId="2" fontId="15" fillId="8" borderId="5" xfId="1" quotePrefix="1" applyNumberFormat="1" applyFont="1" applyFill="1" applyBorder="1" applyAlignment="1" applyProtection="1">
      <alignment horizontal="center"/>
    </xf>
    <xf numFmtId="2" fontId="15" fillId="8" borderId="19" xfId="1" quotePrefix="1" applyNumberFormat="1" applyFont="1" applyFill="1" applyBorder="1" applyAlignment="1" applyProtection="1">
      <alignment horizontal="center"/>
    </xf>
    <xf numFmtId="0" fontId="0" fillId="8" borderId="6" xfId="0" applyNumberFormat="1" applyFill="1" applyBorder="1" applyAlignment="1" applyProtection="1">
      <alignment horizontal="left"/>
    </xf>
    <xf numFmtId="4" fontId="0" fillId="8" borderId="6" xfId="0" applyNumberFormat="1" applyFill="1" applyBorder="1" applyAlignment="1" applyProtection="1">
      <alignment horizontal="left"/>
    </xf>
    <xf numFmtId="167" fontId="0" fillId="8" borderId="5" xfId="0" applyNumberFormat="1" applyFill="1" applyBorder="1" applyAlignment="1" applyProtection="1">
      <alignment horizontal="center"/>
    </xf>
    <xf numFmtId="167" fontId="0" fillId="8" borderId="6" xfId="0" applyNumberFormat="1" applyFill="1" applyBorder="1" applyAlignment="1" applyProtection="1">
      <alignment horizontal="center"/>
    </xf>
    <xf numFmtId="167" fontId="0" fillId="8" borderId="7" xfId="0" applyNumberFormat="1" applyFill="1" applyBorder="1" applyAlignment="1" applyProtection="1">
      <alignment horizontal="center"/>
    </xf>
    <xf numFmtId="0" fontId="0" fillId="8" borderId="44" xfId="0" applyFill="1" applyBorder="1" applyAlignment="1" applyProtection="1"/>
    <xf numFmtId="0" fontId="15" fillId="8" borderId="4" xfId="0" applyFont="1" applyFill="1" applyBorder="1" applyAlignment="1" applyProtection="1">
      <alignment horizontal="left" vertical="center"/>
    </xf>
    <xf numFmtId="3" fontId="15" fillId="12" borderId="26" xfId="0" applyNumberFormat="1" applyFont="1" applyFill="1" applyBorder="1" applyAlignment="1" applyProtection="1">
      <alignment horizontal="left" vertical="top"/>
    </xf>
    <xf numFmtId="4" fontId="44" fillId="4" borderId="0" xfId="22" applyNumberFormat="1" applyFill="1" applyBorder="1" applyAlignment="1" applyProtection="1">
      <protection locked="0"/>
    </xf>
    <xf numFmtId="0" fontId="0" fillId="4" borderId="26" xfId="6" applyNumberFormat="1" applyFont="1" applyBorder="1" applyAlignment="1">
      <protection locked="0"/>
    </xf>
    <xf numFmtId="0" fontId="14" fillId="8" borderId="0" xfId="0" applyFont="1" applyFill="1" applyBorder="1" applyAlignment="1" applyProtection="1">
      <alignment horizontal="center" vertical="top" wrapText="1"/>
    </xf>
    <xf numFmtId="0" fontId="14" fillId="8" borderId="0" xfId="0" applyFont="1" applyFill="1" applyBorder="1" applyAlignment="1" applyProtection="1">
      <alignment horizontal="center" vertical="top"/>
    </xf>
    <xf numFmtId="0" fontId="15" fillId="8" borderId="29" xfId="0" applyFont="1" applyFill="1" applyBorder="1" applyAlignment="1" applyProtection="1">
      <alignment horizontal="center"/>
    </xf>
    <xf numFmtId="0" fontId="14" fillId="8" borderId="0" xfId="0" applyFont="1" applyFill="1" applyBorder="1" applyAlignment="1" applyProtection="1">
      <alignment horizontal="center"/>
    </xf>
    <xf numFmtId="0" fontId="0" fillId="8" borderId="0" xfId="0" applyFont="1" applyFill="1" applyBorder="1" applyAlignment="1" applyProtection="1">
      <alignment horizontal="center" wrapText="1"/>
    </xf>
    <xf numFmtId="0" fontId="0" fillId="8" borderId="0" xfId="0" applyFont="1" applyFill="1" applyBorder="1" applyAlignment="1" applyProtection="1">
      <alignment horizontal="center"/>
    </xf>
    <xf numFmtId="0" fontId="15" fillId="8" borderId="0" xfId="0" applyFont="1" applyFill="1" applyBorder="1" applyAlignment="1" applyProtection="1">
      <alignment horizontal="center"/>
    </xf>
    <xf numFmtId="0" fontId="0" fillId="10" borderId="19" xfId="0" applyFont="1" applyFill="1" applyBorder="1" applyAlignment="1" applyProtection="1">
      <alignment horizontal="center" vertical="center" wrapText="1"/>
    </xf>
    <xf numFmtId="0" fontId="0" fillId="10" borderId="2" xfId="0" applyFont="1" applyFill="1" applyBorder="1" applyAlignment="1" applyProtection="1">
      <alignment horizontal="center" vertical="center" wrapText="1"/>
    </xf>
    <xf numFmtId="0" fontId="0" fillId="10" borderId="20" xfId="0" applyFont="1" applyFill="1" applyBorder="1" applyAlignment="1" applyProtection="1">
      <alignment vertical="center" wrapText="1"/>
    </xf>
    <xf numFmtId="0" fontId="42" fillId="10" borderId="23" xfId="0" applyFont="1" applyFill="1" applyBorder="1" applyAlignment="1" applyProtection="1">
      <alignment horizontal="center" vertical="center" wrapText="1"/>
    </xf>
    <xf numFmtId="0" fontId="42" fillId="10" borderId="1" xfId="0" applyFont="1" applyFill="1" applyBorder="1" applyAlignment="1" applyProtection="1">
      <alignment horizontal="center" vertical="center" wrapText="1"/>
    </xf>
    <xf numFmtId="0" fontId="42" fillId="10" borderId="24" xfId="0" applyFont="1" applyFill="1" applyBorder="1" applyAlignment="1" applyProtection="1">
      <alignment vertical="center" wrapText="1"/>
    </xf>
    <xf numFmtId="0" fontId="15" fillId="8" borderId="0" xfId="0" applyFont="1" applyFill="1" applyBorder="1" applyAlignment="1" applyProtection="1">
      <alignment horizontal="center" wrapText="1"/>
    </xf>
    <xf numFmtId="0" fontId="15" fillId="8" borderId="0" xfId="0" applyFont="1" applyFill="1" applyBorder="1" applyAlignment="1">
      <alignment horizontal="center" wrapText="1"/>
    </xf>
    <xf numFmtId="0" fontId="24" fillId="8" borderId="0" xfId="0" applyFont="1" applyFill="1" applyBorder="1" applyAlignment="1" applyProtection="1">
      <alignment horizontal="center" vertical="center" wrapText="1"/>
    </xf>
  </cellXfs>
  <cellStyles count="23">
    <cellStyle name="Border" xfId="20"/>
    <cellStyle name="Change in Formula" xfId="3"/>
    <cellStyle name="Comma" xfId="1" builtinId="3" customBuiltin="1"/>
    <cellStyle name="Comma [0]" xfId="2" builtinId="6" customBuiltin="1"/>
    <cellStyle name="Error checks" xfId="4"/>
    <cellStyle name="Error Warning" xfId="5"/>
    <cellStyle name="Heading1" xfId="21"/>
    <cellStyle name="Hyperlink" xfId="22" builtinId="8"/>
    <cellStyle name="Hyperlink 2" xfId="19"/>
    <cellStyle name="Info/Default #" xfId="15"/>
    <cellStyle name="Info/default %" xfId="12"/>
    <cellStyle name="Info/import #" xfId="11"/>
    <cellStyle name="Info/import %" xfId="14"/>
    <cellStyle name="Input #" xfId="6"/>
    <cellStyle name="Input %" xfId="7"/>
    <cellStyle name="Input2" xfId="8"/>
    <cellStyle name="Key Outputs" xfId="9"/>
    <cellStyle name="Links from other files (green) style" xfId="10"/>
    <cellStyle name="Normal" xfId="0" builtinId="0" customBuiltin="1"/>
    <cellStyle name="Percent" xfId="18" builtinId="5"/>
    <cellStyle name="Percent 2" xfId="16"/>
    <cellStyle name="Percent 2 2" xfId="17"/>
    <cellStyle name="QA" xfId="13"/>
  </cellStyles>
  <dxfs count="1">
    <dxf>
      <font>
        <b val="0"/>
        <i val="0"/>
        <color theme="0" tint="-0.14996795556505021"/>
      </font>
      <fill>
        <patternFill>
          <bgColor theme="0"/>
        </patternFill>
      </fill>
    </dxf>
  </dxfs>
  <tableStyles count="0" defaultTableStyle="TableStyleMedium2" defaultPivotStyle="PivotStyleLight16"/>
  <colors>
    <mruColors>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092991919528347E-2"/>
          <c:w val="0.90120640979105648"/>
          <c:h val="0.79233628552585855"/>
        </c:manualLayout>
      </c:layout>
      <c:lineChart>
        <c:grouping val="standard"/>
        <c:varyColors val="0"/>
        <c:ser>
          <c:idx val="0"/>
          <c:order val="0"/>
          <c:tx>
            <c:strRef>
              <c:f>Examples!$L$33</c:f>
              <c:strCache>
                <c:ptCount val="1"/>
                <c:pt idx="0">
                  <c:v>Blue</c:v>
                </c:pt>
              </c:strCache>
            </c:strRef>
          </c:tx>
          <c:spPr>
            <a:ln w="25400">
              <a:solidFill>
                <a:srgbClr val="007BC4"/>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Examples!$L$34:$L$41</c:f>
              <c:numCache>
                <c:formatCode>General</c:formatCode>
                <c:ptCount val="8"/>
                <c:pt idx="0">
                  <c:v>33.19</c:v>
                </c:pt>
                <c:pt idx="1">
                  <c:v>39.39</c:v>
                </c:pt>
                <c:pt idx="2">
                  <c:v>42.78</c:v>
                </c:pt>
                <c:pt idx="3">
                  <c:v>42.13</c:v>
                </c:pt>
                <c:pt idx="4">
                  <c:v>41.69</c:v>
                </c:pt>
                <c:pt idx="5">
                  <c:v>39.39</c:v>
                </c:pt>
                <c:pt idx="6">
                  <c:v>42.13</c:v>
                </c:pt>
                <c:pt idx="7">
                  <c:v>45</c:v>
                </c:pt>
              </c:numCache>
            </c:numRef>
          </c:val>
          <c:smooth val="0"/>
          <c:extLst xmlns:c16r2="http://schemas.microsoft.com/office/drawing/2015/06/chart">
            <c:ext xmlns:c16="http://schemas.microsoft.com/office/drawing/2014/chart" uri="{C3380CC4-5D6E-409C-BE32-E72D297353CC}">
              <c16:uniqueId val="{00000000-F212-44CC-BBAA-A5760292BBE4}"/>
            </c:ext>
          </c:extLst>
        </c:ser>
        <c:ser>
          <c:idx val="1"/>
          <c:order val="1"/>
          <c:tx>
            <c:strRef>
              <c:f>Examples!$M$33</c:f>
              <c:strCache>
                <c:ptCount val="1"/>
                <c:pt idx="0">
                  <c:v>Mid Grey</c:v>
                </c:pt>
              </c:strCache>
            </c:strRef>
          </c:tx>
          <c:spPr>
            <a:ln w="25400">
              <a:solidFill>
                <a:srgbClr val="A0A09A"/>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Examples!$M$34:$M$41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extLst xmlns:c16r2="http://schemas.microsoft.com/office/drawing/2015/06/chart">
            <c:ext xmlns:c16="http://schemas.microsoft.com/office/drawing/2014/chart" uri="{C3380CC4-5D6E-409C-BE32-E72D297353CC}">
              <c16:uniqueId val="{00000001-F212-44CC-BBAA-A5760292BBE4}"/>
            </c:ext>
          </c:extLst>
        </c:ser>
        <c:ser>
          <c:idx val="2"/>
          <c:order val="2"/>
          <c:tx>
            <c:strRef>
              <c:f>Examples!$N$33</c:f>
              <c:strCache>
                <c:ptCount val="1"/>
                <c:pt idx="0">
                  <c:v>Pale Blue</c:v>
                </c:pt>
              </c:strCache>
            </c:strRef>
          </c:tx>
          <c:spPr>
            <a:ln w="25400">
              <a:solidFill>
                <a:srgbClr val="CBD4D9"/>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Examples!$N$34:$N$41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F212-44CC-BBAA-A5760292BBE4}"/>
            </c:ext>
          </c:extLst>
        </c:ser>
        <c:ser>
          <c:idx val="3"/>
          <c:order val="3"/>
          <c:tx>
            <c:strRef>
              <c:f>Examples!$O$33</c:f>
              <c:strCache>
                <c:ptCount val="1"/>
                <c:pt idx="0">
                  <c:v>Green</c:v>
                </c:pt>
              </c:strCache>
            </c:strRef>
          </c:tx>
          <c:spPr>
            <a:ln w="25400">
              <a:solidFill>
                <a:srgbClr val="46B849"/>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Examples!$O$34:$O$41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F212-44CC-BBAA-A5760292BBE4}"/>
            </c:ext>
          </c:extLst>
        </c:ser>
        <c:ser>
          <c:idx val="4"/>
          <c:order val="4"/>
          <c:tx>
            <c:strRef>
              <c:f>Examples!$P$33</c:f>
              <c:strCache>
                <c:ptCount val="1"/>
                <c:pt idx="0">
                  <c:v>Charcoal</c:v>
                </c:pt>
              </c:strCache>
            </c:strRef>
          </c:tx>
          <c:spPr>
            <a:ln w="25400">
              <a:solidFill>
                <a:srgbClr val="212122"/>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Examples!$P$34:$P$41</c:f>
              <c:numCache>
                <c:formatCode>General</c:formatCode>
                <c:ptCount val="8"/>
                <c:pt idx="0">
                  <c:v>3.01</c:v>
                </c:pt>
                <c:pt idx="1">
                  <c:v>3.36</c:v>
                </c:pt>
                <c:pt idx="2">
                  <c:v>2.63</c:v>
                </c:pt>
                <c:pt idx="3">
                  <c:v>2.72</c:v>
                </c:pt>
                <c:pt idx="4">
                  <c:v>2.57</c:v>
                </c:pt>
                <c:pt idx="5">
                  <c:v>3.36</c:v>
                </c:pt>
                <c:pt idx="6">
                  <c:v>2.72</c:v>
                </c:pt>
                <c:pt idx="7">
                  <c:v>2</c:v>
                </c:pt>
              </c:numCache>
            </c:numRef>
          </c:val>
          <c:smooth val="0"/>
          <c:extLst xmlns:c16r2="http://schemas.microsoft.com/office/drawing/2015/06/chart">
            <c:ext xmlns:c16="http://schemas.microsoft.com/office/drawing/2014/chart" uri="{C3380CC4-5D6E-409C-BE32-E72D297353CC}">
              <c16:uniqueId val="{00000004-F212-44CC-BBAA-A5760292BBE4}"/>
            </c:ext>
          </c:extLst>
        </c:ser>
        <c:ser>
          <c:idx val="5"/>
          <c:order val="5"/>
          <c:tx>
            <c:strRef>
              <c:f>Examples!$Q$33</c:f>
              <c:strCache>
                <c:ptCount val="1"/>
                <c:pt idx="0">
                  <c:v>Orange</c:v>
                </c:pt>
              </c:strCache>
            </c:strRef>
          </c:tx>
          <c:spPr>
            <a:ln w="25400">
              <a:solidFill>
                <a:srgbClr val="F68B1F"/>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Examples!$Q$34:$Q$41</c:f>
              <c:numCache>
                <c:formatCode>General</c:formatCode>
                <c:ptCount val="8"/>
                <c:pt idx="0">
                  <c:v>10</c:v>
                </c:pt>
                <c:pt idx="1">
                  <c:v>12</c:v>
                </c:pt>
                <c:pt idx="2">
                  <c:v>14</c:v>
                </c:pt>
                <c:pt idx="3">
                  <c:v>16</c:v>
                </c:pt>
                <c:pt idx="4">
                  <c:v>18</c:v>
                </c:pt>
                <c:pt idx="5">
                  <c:v>12</c:v>
                </c:pt>
                <c:pt idx="6">
                  <c:v>16</c:v>
                </c:pt>
                <c:pt idx="7">
                  <c:v>20</c:v>
                </c:pt>
              </c:numCache>
            </c:numRef>
          </c:val>
          <c:smooth val="0"/>
          <c:extLst xmlns:c16r2="http://schemas.microsoft.com/office/drawing/2015/06/chart">
            <c:ext xmlns:c16="http://schemas.microsoft.com/office/drawing/2014/chart" uri="{C3380CC4-5D6E-409C-BE32-E72D297353CC}">
              <c16:uniqueId val="{00000005-F212-44CC-BBAA-A5760292BBE4}"/>
            </c:ext>
          </c:extLst>
        </c:ser>
        <c:dLbls>
          <c:showLegendKey val="0"/>
          <c:showVal val="0"/>
          <c:showCatName val="0"/>
          <c:showSerName val="0"/>
          <c:showPercent val="0"/>
          <c:showBubbleSize val="0"/>
        </c:dLbls>
        <c:smooth val="0"/>
        <c:axId val="434256112"/>
        <c:axId val="434254544"/>
      </c:lineChart>
      <c:catAx>
        <c:axId val="43425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34254544"/>
        <c:crosses val="autoZero"/>
        <c:auto val="1"/>
        <c:lblAlgn val="ctr"/>
        <c:lblOffset val="100"/>
        <c:tickLblSkip val="1"/>
        <c:tickMarkSkip val="1"/>
        <c:noMultiLvlLbl val="0"/>
      </c:catAx>
      <c:valAx>
        <c:axId val="4342545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434256112"/>
        <c:crosses val="autoZero"/>
        <c:crossBetween val="midCat"/>
      </c:valAx>
      <c:spPr>
        <a:solidFill>
          <a:srgbClr val="FFFFFF"/>
        </a:solidFill>
        <a:ln w="25400">
          <a:noFill/>
        </a:ln>
      </c:spPr>
    </c:plotArea>
    <c:legend>
      <c:legendPos val="r"/>
      <c:layout>
        <c:manualLayout>
          <c:xMode val="edge"/>
          <c:yMode val="edge"/>
          <c:x val="0.18674731753691681"/>
          <c:y val="7.0287896296648736E-2"/>
          <c:w val="0.66506141471211655"/>
          <c:h val="0.1150165575763342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307981985161358E-2"/>
          <c:w val="0.92771248066726397"/>
          <c:h val="0.79167007382546917"/>
        </c:manualLayout>
      </c:layout>
      <c:scatterChart>
        <c:scatterStyle val="lineMarker"/>
        <c:varyColors val="0"/>
        <c:ser>
          <c:idx val="0"/>
          <c:order val="0"/>
          <c:tx>
            <c:strRef>
              <c:f>Examples!$T$33</c:f>
              <c:strCache>
                <c:ptCount val="1"/>
                <c:pt idx="0">
                  <c:v>1st Y value</c:v>
                </c:pt>
              </c:strCache>
            </c:strRef>
          </c:tx>
          <c:spPr>
            <a:ln w="25400">
              <a:solidFill>
                <a:srgbClr val="007BC4"/>
              </a:solidFill>
              <a:prstDash val="solid"/>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7124-4585-A55E-28888C0560F7}"/>
            </c:ext>
          </c:extLst>
        </c:ser>
        <c:ser>
          <c:idx val="1"/>
          <c:order val="1"/>
          <c:tx>
            <c:strRef>
              <c:f>Examples!$U$33</c:f>
              <c:strCache>
                <c:ptCount val="1"/>
                <c:pt idx="0">
                  <c:v>2nd Y value</c:v>
                </c:pt>
              </c:strCache>
            </c:strRef>
          </c:tx>
          <c:spPr>
            <a:ln w="25400">
              <a:solidFill>
                <a:srgbClr val="A0A09A"/>
              </a:solidFill>
              <a:prstDash val="solid"/>
            </a:ln>
          </c:spPr>
          <c:marker>
            <c:symbol val="square"/>
            <c:size val="5"/>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7124-4585-A55E-28888C0560F7}"/>
            </c:ext>
          </c:extLst>
        </c:ser>
        <c:dLbls>
          <c:showLegendKey val="0"/>
          <c:showVal val="0"/>
          <c:showCatName val="0"/>
          <c:showSerName val="0"/>
          <c:showPercent val="0"/>
          <c:showBubbleSize val="0"/>
        </c:dLbls>
        <c:axId val="707978048"/>
        <c:axId val="754593928"/>
      </c:scatterChart>
      <c:valAx>
        <c:axId val="707978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754593928"/>
        <c:crosses val="autoZero"/>
        <c:crossBetween val="midCat"/>
      </c:valAx>
      <c:valAx>
        <c:axId val="7545939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707978048"/>
        <c:crosses val="autoZero"/>
        <c:crossBetween val="midCat"/>
      </c:valAx>
      <c:spPr>
        <a:solidFill>
          <a:srgbClr val="FFFFFF"/>
        </a:solidFill>
        <a:ln w="25400">
          <a:noFill/>
        </a:ln>
      </c:spPr>
    </c:plotArea>
    <c:legend>
      <c:legendPos val="r"/>
      <c:layout>
        <c:manualLayout>
          <c:xMode val="edge"/>
          <c:yMode val="edge"/>
          <c:x val="0.18192803192306087"/>
          <c:y val="8.9743975980215135E-2"/>
          <c:w val="0.36385606384612174"/>
          <c:h val="7.6923407983041536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90427788076153"/>
          <c:y val="0.23397536594841806"/>
          <c:w val="0.24819320911357973"/>
          <c:h val="0.6602592518544399"/>
        </c:manualLayout>
      </c:layout>
      <c:pieChart>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BA54-4132-A6DC-F02D20A57B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BA54-4132-A6DC-F02D20A57B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BA54-4132-A6DC-F02D20A57B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BA54-4132-A6DC-F02D20A57B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BA54-4132-A6DC-F02D20A57B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BA54-4132-A6DC-F02D20A57B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BA54-4132-A6DC-F02D20A57B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BA54-4132-A6DC-F02D20A57B5D}"/>
              </c:ext>
            </c:extLst>
          </c:dPt>
          <c:dLbls>
            <c:dLbl>
              <c:idx val="1"/>
              <c:layout>
                <c:manualLayout>
                  <c:x val="2.779921010822416E-2"/>
                  <c:y val="-5.1001267427122965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A54-4132-A6DC-F02D20A57B5D}"/>
                </c:ext>
                <c:ext xmlns:c15="http://schemas.microsoft.com/office/drawing/2012/chart" uri="{CE6537A1-D6FC-4f65-9D91-7224C49458BB}"/>
              </c:extLst>
            </c:dLbl>
            <c:dLbl>
              <c:idx val="7"/>
              <c:layout>
                <c:manualLayout>
                  <c:x val="1.9893319786639576E-2"/>
                  <c:y val="-1.7927606957875521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E-BA54-4132-A6DC-F02D20A57B5D}"/>
                </c:ext>
                <c:ext xmlns:c15="http://schemas.microsoft.com/office/drawing/2012/chart" uri="{CE6537A1-D6FC-4f65-9D91-7224C49458BB}"/>
              </c:extLst>
            </c:dLbl>
            <c:numFmt formatCode="0.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Examples!$B$33:$I$33</c:f>
              <c:strCache>
                <c:ptCount val="8"/>
                <c:pt idx="0">
                  <c:v>Blue</c:v>
                </c:pt>
                <c:pt idx="1">
                  <c:v>Mid Grey</c:v>
                </c:pt>
                <c:pt idx="2">
                  <c:v>Pale Blue</c:v>
                </c:pt>
                <c:pt idx="3">
                  <c:v>Green</c:v>
                </c:pt>
                <c:pt idx="4">
                  <c:v>Charcoal</c:v>
                </c:pt>
                <c:pt idx="5">
                  <c:v>Orange</c:v>
                </c:pt>
                <c:pt idx="6">
                  <c:v>Purple</c:v>
                </c:pt>
                <c:pt idx="7">
                  <c:v>Pink</c:v>
                </c:pt>
              </c:strCache>
            </c:strRef>
          </c:cat>
          <c:val>
            <c:numRef>
              <c:f>Examples!$B$34:$I$34</c:f>
              <c:numCache>
                <c:formatCode>General</c:formatCode>
                <c:ptCount val="8"/>
                <c:pt idx="0">
                  <c:v>36.19</c:v>
                </c:pt>
                <c:pt idx="1">
                  <c:v>36.880000000000003</c:v>
                </c:pt>
                <c:pt idx="2">
                  <c:v>21.56</c:v>
                </c:pt>
                <c:pt idx="3">
                  <c:v>5.36</c:v>
                </c:pt>
                <c:pt idx="4">
                  <c:v>3.01</c:v>
                </c:pt>
                <c:pt idx="5">
                  <c:v>10</c:v>
                </c:pt>
                <c:pt idx="6">
                  <c:v>3.01</c:v>
                </c:pt>
                <c:pt idx="7">
                  <c:v>10</c:v>
                </c:pt>
              </c:numCache>
            </c:numRef>
          </c:val>
          <c:extLst xmlns:c16r2="http://schemas.microsoft.com/office/drawing/2015/06/chart">
            <c:ext xmlns:c16="http://schemas.microsoft.com/office/drawing/2014/chart" uri="{C3380CC4-5D6E-409C-BE32-E72D297353CC}">
              <c16:uniqueId val="{0000000F-BA54-4132-A6DC-F02D20A57B5D}"/>
            </c:ext>
          </c:extLst>
        </c:ser>
        <c:dLbls>
          <c:showLegendKey val="0"/>
          <c:showVal val="0"/>
          <c:showCatName val="1"/>
          <c:showSerName val="0"/>
          <c:showPercent val="1"/>
          <c:showBubbleSize val="0"/>
          <c:showLeaderLines val="0"/>
        </c:dLbls>
        <c:firstSliceAng val="0"/>
      </c: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01249472743564"/>
          <c:y val="0.21153937195336425"/>
          <c:w val="0.50361534664794338"/>
          <c:h val="0.6089769798657455"/>
        </c:manualLayout>
      </c:layout>
      <c:ofPieChart>
        <c:ofPieType val="pie"/>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6414-4393-8A83-C7812E4E4679}"/>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6414-4393-8A83-C7812E4E4679}"/>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6414-4393-8A83-C7812E4E4679}"/>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6414-4393-8A83-C7812E4E4679}"/>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6414-4393-8A83-C7812E4E4679}"/>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6414-4393-8A83-C7812E4E4679}"/>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6414-4393-8A83-C7812E4E4679}"/>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6414-4393-8A83-C7812E4E4679}"/>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6414-4393-8A83-C7812E4E4679}"/>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7392349972381"/>
          <c:y val="0.16025709996466989"/>
          <c:w val="0.42891641963317667"/>
          <c:h val="0.71154152384313429"/>
        </c:manualLayout>
      </c:layout>
      <c:ofPieChart>
        <c:ofPieType val="bar"/>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A4A0-4C4C-B455-377FB4B154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A4A0-4C4C-B455-377FB4B154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A4A0-4C4C-B455-377FB4B154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A4A0-4C4C-B455-377FB4B154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A4A0-4C4C-B455-377FB4B154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A4A0-4C4C-B455-377FB4B154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A4A0-4C4C-B455-377FB4B154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A4A0-4C4C-B455-377FB4B1545D}"/>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A4A0-4C4C-B455-377FB4B1545D}"/>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0533680582334E-2"/>
          <c:y val="0.14743653196749629"/>
          <c:w val="0.87831480312524091"/>
          <c:h val="0.71154152384313429"/>
        </c:manualLayout>
      </c:layout>
      <c:barChart>
        <c:barDir val="bar"/>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563C-48C8-BEC3-83524C17918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563C-48C8-BEC3-83524C17918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563C-48C8-BEC3-83524C17918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563C-48C8-BEC3-83524C17918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563C-48C8-BEC3-83524C17918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563C-48C8-BEC3-83524C17918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563C-48C8-BEC3-83524C17918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563C-48C8-BEC3-83524C17918B}"/>
            </c:ext>
          </c:extLst>
        </c:ser>
        <c:dLbls>
          <c:showLegendKey val="0"/>
          <c:showVal val="0"/>
          <c:showCatName val="0"/>
          <c:showSerName val="0"/>
          <c:showPercent val="0"/>
          <c:showBubbleSize val="0"/>
        </c:dLbls>
        <c:gapWidth val="150"/>
        <c:overlap val="100"/>
        <c:axId val="754594712"/>
        <c:axId val="754597064"/>
      </c:barChart>
      <c:catAx>
        <c:axId val="75459471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754597064"/>
        <c:crosses val="autoZero"/>
        <c:auto val="1"/>
        <c:lblAlgn val="ctr"/>
        <c:lblOffset val="100"/>
        <c:tickLblSkip val="1"/>
        <c:tickMarkSkip val="1"/>
        <c:noMultiLvlLbl val="0"/>
      </c:catAx>
      <c:valAx>
        <c:axId val="7545970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754594712"/>
        <c:crosses val="autoZero"/>
        <c:crossBetween val="between"/>
      </c:valAx>
      <c:spPr>
        <a:solidFill>
          <a:srgbClr val="FFFFFF"/>
        </a:solidFill>
        <a:ln w="25400">
          <a:noFill/>
        </a:ln>
      </c:spPr>
    </c:plotArea>
    <c:legend>
      <c:legendPos val="r"/>
      <c:layout>
        <c:manualLayout>
          <c:xMode val="edge"/>
          <c:yMode val="edge"/>
          <c:x val="9.1566426663262424E-2"/>
          <c:y val="2.2435993995053784E-2"/>
          <c:w val="0.75542301997191497"/>
          <c:h val="0.1217953959731490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0981929443825"/>
          <c:y val="0.14696560134753828"/>
          <c:w val="0.85662801786288922"/>
          <c:h val="0.71246367609784866"/>
        </c:manualLayout>
      </c:layout>
      <c:barChart>
        <c:barDir val="bar"/>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6C5F-485E-9520-44450D295FE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6C5F-485E-9520-44450D295FE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6C5F-485E-9520-44450D295FE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6C5F-485E-9520-44450D295FE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6C5F-485E-9520-44450D295FE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6C5F-485E-9520-44450D295FE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6C5F-485E-9520-44450D295FE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6C5F-485E-9520-44450D295FEB}"/>
            </c:ext>
          </c:extLst>
        </c:ser>
        <c:dLbls>
          <c:showLegendKey val="0"/>
          <c:showVal val="0"/>
          <c:showCatName val="0"/>
          <c:showSerName val="0"/>
          <c:showPercent val="0"/>
          <c:showBubbleSize val="0"/>
        </c:dLbls>
        <c:gapWidth val="150"/>
        <c:overlap val="100"/>
        <c:axId val="754595104"/>
        <c:axId val="754595496"/>
      </c:barChart>
      <c:catAx>
        <c:axId val="75459510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754595496"/>
        <c:crosses val="autoZero"/>
        <c:auto val="1"/>
        <c:lblAlgn val="ctr"/>
        <c:lblOffset val="100"/>
        <c:tickLblSkip val="1"/>
        <c:tickMarkSkip val="1"/>
        <c:noMultiLvlLbl val="0"/>
      </c:catAx>
      <c:valAx>
        <c:axId val="75459549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754595104"/>
        <c:crosses val="autoZero"/>
        <c:crossBetween val="between"/>
      </c:valAx>
      <c:spPr>
        <a:solidFill>
          <a:srgbClr val="FFFFFF"/>
        </a:solidFill>
        <a:ln w="25400">
          <a:noFill/>
        </a:ln>
      </c:spPr>
    </c:plotArea>
    <c:legend>
      <c:legendPos val="r"/>
      <c:layout>
        <c:manualLayout>
          <c:xMode val="edge"/>
          <c:yMode val="edge"/>
          <c:x val="9.7590533680582334E-2"/>
          <c:y val="2.2364330639842781E-2"/>
          <c:w val="0.78072426944465856"/>
          <c:h val="0.12140636633057508"/>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98861480075907E-2"/>
          <c:y val="6.0836501901140684E-2"/>
          <c:w val="0.77229601518026569"/>
          <c:h val="0.8098859315589354"/>
        </c:manualLayout>
      </c:layout>
      <c:barChart>
        <c:barDir val="col"/>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26CF-4B47-95E0-5E6231023CD9}"/>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26CF-4B47-95E0-5E6231023CD9}"/>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26CF-4B47-95E0-5E6231023CD9}"/>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26CF-4B47-95E0-5E6231023CD9}"/>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26CF-4B47-95E0-5E6231023CD9}"/>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26CF-4B47-95E0-5E6231023CD9}"/>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26CF-4B47-95E0-5E6231023CD9}"/>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26CF-4B47-95E0-5E6231023CD9}"/>
            </c:ext>
          </c:extLst>
        </c:ser>
        <c:dLbls>
          <c:showLegendKey val="0"/>
          <c:showVal val="0"/>
          <c:showCatName val="0"/>
          <c:showSerName val="0"/>
          <c:showPercent val="0"/>
          <c:showBubbleSize val="0"/>
        </c:dLbls>
        <c:gapWidth val="150"/>
        <c:overlap val="100"/>
        <c:axId val="434256896"/>
        <c:axId val="434254936"/>
      </c:barChart>
      <c:catAx>
        <c:axId val="434256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34254936"/>
        <c:crosses val="autoZero"/>
        <c:auto val="1"/>
        <c:lblAlgn val="ctr"/>
        <c:lblOffset val="100"/>
        <c:tickLblSkip val="1"/>
        <c:tickMarkSkip val="1"/>
        <c:noMultiLvlLbl val="0"/>
      </c:catAx>
      <c:valAx>
        <c:axId val="43425493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34256896"/>
        <c:crosses val="autoZero"/>
        <c:crossBetween val="between"/>
      </c:valAx>
      <c:spPr>
        <a:solidFill>
          <a:srgbClr val="FFFFFF"/>
        </a:solidFill>
        <a:ln w="25400">
          <a:noFill/>
        </a:ln>
      </c:spPr>
    </c:plotArea>
    <c:legend>
      <c:legendPos val="r"/>
      <c:layout>
        <c:manualLayout>
          <c:xMode val="edge"/>
          <c:yMode val="edge"/>
          <c:x val="0.86385694628367304"/>
          <c:y val="2.2364330639842781E-2"/>
          <c:w val="0.11204839052215008"/>
          <c:h val="0.81789552054282166"/>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248576850095"/>
          <c:y val="4.5627376425855515E-2"/>
          <c:w val="0.84060721062618593"/>
          <c:h val="0.82509505703422048"/>
        </c:manualLayout>
      </c:layout>
      <c:barChart>
        <c:barDir val="bar"/>
        <c:grouping val="clustered"/>
        <c:varyColors val="0"/>
        <c:ser>
          <c:idx val="2"/>
          <c:order val="0"/>
          <c:tx>
            <c:strRef>
              <c:f>Examples!$A$34</c:f>
              <c:strCache>
                <c:ptCount val="1"/>
                <c:pt idx="0">
                  <c:v>1975-76</c:v>
                </c:pt>
              </c:strCache>
            </c:strRef>
          </c:tx>
          <c:spPr>
            <a:solidFill>
              <a:srgbClr val="007BC4"/>
            </a:solidFill>
            <a:ln w="25400">
              <a:noFill/>
            </a:ln>
          </c:spPr>
          <c:invertIfNegative val="0"/>
          <c:cat>
            <c:strRef>
              <c:f>Examples!$B$33:$E$33</c:f>
              <c:strCache>
                <c:ptCount val="4"/>
                <c:pt idx="0">
                  <c:v>Blue</c:v>
                </c:pt>
                <c:pt idx="1">
                  <c:v>Mid Grey</c:v>
                </c:pt>
                <c:pt idx="2">
                  <c:v>Pale Blue</c:v>
                </c:pt>
                <c:pt idx="3">
                  <c:v>Green</c:v>
                </c:pt>
              </c:strCache>
            </c:strRef>
          </c:cat>
          <c:val>
            <c:numRef>
              <c:f>Examples!$B$34:$E$34</c:f>
              <c:numCache>
                <c:formatCode>General</c:formatCode>
                <c:ptCount val="4"/>
                <c:pt idx="0">
                  <c:v>36.19</c:v>
                </c:pt>
                <c:pt idx="1">
                  <c:v>36.880000000000003</c:v>
                </c:pt>
                <c:pt idx="2">
                  <c:v>21.56</c:v>
                </c:pt>
                <c:pt idx="3">
                  <c:v>5.36</c:v>
                </c:pt>
              </c:numCache>
            </c:numRef>
          </c:val>
          <c:extLst xmlns:c16r2="http://schemas.microsoft.com/office/drawing/2015/06/chart">
            <c:ext xmlns:c16="http://schemas.microsoft.com/office/drawing/2014/chart" uri="{C3380CC4-5D6E-409C-BE32-E72D297353CC}">
              <c16:uniqueId val="{00000000-7558-4D69-A61D-1A73B1533F5E}"/>
            </c:ext>
          </c:extLst>
        </c:ser>
        <c:ser>
          <c:idx val="1"/>
          <c:order val="1"/>
          <c:tx>
            <c:strRef>
              <c:f>Examples!$A$35</c:f>
              <c:strCache>
                <c:ptCount val="1"/>
                <c:pt idx="0">
                  <c:v>1983-84</c:v>
                </c:pt>
              </c:strCache>
            </c:strRef>
          </c:tx>
          <c:spPr>
            <a:solidFill>
              <a:srgbClr val="A0A09A"/>
            </a:solidFill>
            <a:ln w="25400">
              <a:noFill/>
            </a:ln>
          </c:spPr>
          <c:invertIfNegative val="0"/>
          <c:cat>
            <c:strRef>
              <c:f>Examples!$B$33:$E$33</c:f>
              <c:strCache>
                <c:ptCount val="4"/>
                <c:pt idx="0">
                  <c:v>Blue</c:v>
                </c:pt>
                <c:pt idx="1">
                  <c:v>Mid Grey</c:v>
                </c:pt>
                <c:pt idx="2">
                  <c:v>Pale Blue</c:v>
                </c:pt>
                <c:pt idx="3">
                  <c:v>Green</c:v>
                </c:pt>
              </c:strCache>
            </c:strRef>
          </c:cat>
          <c:val>
            <c:numRef>
              <c:f>Examples!$B$35:$E$35</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1-7558-4D69-A61D-1A73B1533F5E}"/>
            </c:ext>
          </c:extLst>
        </c:ser>
        <c:ser>
          <c:idx val="0"/>
          <c:order val="2"/>
          <c:tx>
            <c:strRef>
              <c:f>Examples!$A$36</c:f>
              <c:strCache>
                <c:ptCount val="1"/>
                <c:pt idx="0">
                  <c:v>1988-89</c:v>
                </c:pt>
              </c:strCache>
            </c:strRef>
          </c:tx>
          <c:spPr>
            <a:solidFill>
              <a:srgbClr val="CBD4D9"/>
            </a:solidFill>
            <a:ln w="25400">
              <a:noFill/>
            </a:ln>
          </c:spPr>
          <c:invertIfNegative val="0"/>
          <c:cat>
            <c:strRef>
              <c:f>Examples!$B$33:$E$33</c:f>
              <c:strCache>
                <c:ptCount val="4"/>
                <c:pt idx="0">
                  <c:v>Blue</c:v>
                </c:pt>
                <c:pt idx="1">
                  <c:v>Mid Grey</c:v>
                </c:pt>
                <c:pt idx="2">
                  <c:v>Pale Blue</c:v>
                </c:pt>
                <c:pt idx="3">
                  <c:v>Green</c:v>
                </c:pt>
              </c:strCache>
            </c:strRef>
          </c:cat>
          <c:val>
            <c:numRef>
              <c:f>Examples!$B$36:$E$36</c:f>
              <c:numCache>
                <c:formatCode>General</c:formatCode>
                <c:ptCount val="4"/>
                <c:pt idx="0">
                  <c:v>42.78</c:v>
                </c:pt>
                <c:pt idx="1">
                  <c:v>29.91</c:v>
                </c:pt>
                <c:pt idx="2">
                  <c:v>18.350000000000001</c:v>
                </c:pt>
                <c:pt idx="3">
                  <c:v>6.33</c:v>
                </c:pt>
              </c:numCache>
            </c:numRef>
          </c:val>
          <c:extLst xmlns:c16r2="http://schemas.microsoft.com/office/drawing/2015/06/chart">
            <c:ext xmlns:c16="http://schemas.microsoft.com/office/drawing/2014/chart" uri="{C3380CC4-5D6E-409C-BE32-E72D297353CC}">
              <c16:uniqueId val="{00000002-7558-4D69-A61D-1A73B1533F5E}"/>
            </c:ext>
          </c:extLst>
        </c:ser>
        <c:ser>
          <c:idx val="3"/>
          <c:order val="3"/>
          <c:tx>
            <c:strRef>
              <c:f>Examples!$A$37</c:f>
              <c:strCache>
                <c:ptCount val="1"/>
                <c:pt idx="0">
                  <c:v>1993-94</c:v>
                </c:pt>
              </c:strCache>
            </c:strRef>
          </c:tx>
          <c:spPr>
            <a:solidFill>
              <a:srgbClr val="46B849"/>
            </a:solidFill>
            <a:ln w="25400">
              <a:noFill/>
            </a:ln>
          </c:spPr>
          <c:invertIfNegative val="0"/>
          <c:cat>
            <c:strRef>
              <c:f>Examples!$B$33:$E$33</c:f>
              <c:strCache>
                <c:ptCount val="4"/>
                <c:pt idx="0">
                  <c:v>Blue</c:v>
                </c:pt>
                <c:pt idx="1">
                  <c:v>Mid Grey</c:v>
                </c:pt>
                <c:pt idx="2">
                  <c:v>Pale Blue</c:v>
                </c:pt>
                <c:pt idx="3">
                  <c:v>Green</c:v>
                </c:pt>
              </c:strCache>
            </c:strRef>
          </c:cat>
          <c:val>
            <c:numRef>
              <c:f>Examples!$B$37:$E$37</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3-7558-4D69-A61D-1A73B1533F5E}"/>
            </c:ext>
          </c:extLst>
        </c:ser>
        <c:ser>
          <c:idx val="4"/>
          <c:order val="4"/>
          <c:tx>
            <c:strRef>
              <c:f>Examples!$A$38</c:f>
              <c:strCache>
                <c:ptCount val="1"/>
                <c:pt idx="0">
                  <c:v>1996-97</c:v>
                </c:pt>
              </c:strCache>
            </c:strRef>
          </c:tx>
          <c:spPr>
            <a:solidFill>
              <a:srgbClr val="212122"/>
            </a:solidFill>
            <a:ln w="25400">
              <a:noFill/>
            </a:ln>
          </c:spPr>
          <c:invertIfNegative val="0"/>
          <c:cat>
            <c:strRef>
              <c:f>Examples!$B$33:$E$33</c:f>
              <c:strCache>
                <c:ptCount val="4"/>
                <c:pt idx="0">
                  <c:v>Blue</c:v>
                </c:pt>
                <c:pt idx="1">
                  <c:v>Mid Grey</c:v>
                </c:pt>
                <c:pt idx="2">
                  <c:v>Pale Blue</c:v>
                </c:pt>
                <c:pt idx="3">
                  <c:v>Green</c:v>
                </c:pt>
              </c:strCache>
            </c:strRef>
          </c:cat>
          <c:val>
            <c:numRef>
              <c:f>Examples!$B$38:$E$38</c:f>
              <c:numCache>
                <c:formatCode>General</c:formatCode>
                <c:ptCount val="4"/>
                <c:pt idx="0">
                  <c:v>41.69</c:v>
                </c:pt>
                <c:pt idx="1">
                  <c:v>24.76</c:v>
                </c:pt>
                <c:pt idx="2">
                  <c:v>23.98</c:v>
                </c:pt>
                <c:pt idx="3">
                  <c:v>7</c:v>
                </c:pt>
              </c:numCache>
            </c:numRef>
          </c:val>
          <c:extLst xmlns:c16r2="http://schemas.microsoft.com/office/drawing/2015/06/chart">
            <c:ext xmlns:c16="http://schemas.microsoft.com/office/drawing/2014/chart" uri="{C3380CC4-5D6E-409C-BE32-E72D297353CC}">
              <c16:uniqueId val="{00000004-7558-4D69-A61D-1A73B1533F5E}"/>
            </c:ext>
          </c:extLst>
        </c:ser>
        <c:ser>
          <c:idx val="5"/>
          <c:order val="5"/>
          <c:tx>
            <c:strRef>
              <c:f>Examples!$A$39</c:f>
              <c:strCache>
                <c:ptCount val="1"/>
                <c:pt idx="0">
                  <c:v>1997-98</c:v>
                </c:pt>
              </c:strCache>
            </c:strRef>
          </c:tx>
          <c:spPr>
            <a:solidFill>
              <a:srgbClr val="F68B1F"/>
            </a:solidFill>
            <a:ln w="25400">
              <a:noFill/>
            </a:ln>
          </c:spPr>
          <c:invertIfNegative val="0"/>
          <c:cat>
            <c:strRef>
              <c:f>Examples!$B$33:$E$33</c:f>
              <c:strCache>
                <c:ptCount val="4"/>
                <c:pt idx="0">
                  <c:v>Blue</c:v>
                </c:pt>
                <c:pt idx="1">
                  <c:v>Mid Grey</c:v>
                </c:pt>
                <c:pt idx="2">
                  <c:v>Pale Blue</c:v>
                </c:pt>
                <c:pt idx="3">
                  <c:v>Green</c:v>
                </c:pt>
              </c:strCache>
            </c:strRef>
          </c:cat>
          <c:val>
            <c:numRef>
              <c:f>Examples!$B$39:$E$39</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5-7558-4D69-A61D-1A73B1533F5E}"/>
            </c:ext>
          </c:extLst>
        </c:ser>
        <c:ser>
          <c:idx val="6"/>
          <c:order val="6"/>
          <c:tx>
            <c:strRef>
              <c:f>Examples!$A$40</c:f>
              <c:strCache>
                <c:ptCount val="1"/>
                <c:pt idx="0">
                  <c:v>1998-99</c:v>
                </c:pt>
              </c:strCache>
            </c:strRef>
          </c:tx>
          <c:spPr>
            <a:solidFill>
              <a:srgbClr val="8F439B"/>
            </a:solidFill>
            <a:ln w="25400">
              <a:noFill/>
            </a:ln>
          </c:spPr>
          <c:invertIfNegative val="0"/>
          <c:cat>
            <c:strRef>
              <c:f>Examples!$B$33:$E$33</c:f>
              <c:strCache>
                <c:ptCount val="4"/>
                <c:pt idx="0">
                  <c:v>Blue</c:v>
                </c:pt>
                <c:pt idx="1">
                  <c:v>Mid Grey</c:v>
                </c:pt>
                <c:pt idx="2">
                  <c:v>Pale Blue</c:v>
                </c:pt>
                <c:pt idx="3">
                  <c:v>Green</c:v>
                </c:pt>
              </c:strCache>
            </c:strRef>
          </c:cat>
          <c:val>
            <c:numRef>
              <c:f>Examples!$B$40:$E$40</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6-7558-4D69-A61D-1A73B1533F5E}"/>
            </c:ext>
          </c:extLst>
        </c:ser>
        <c:ser>
          <c:idx val="7"/>
          <c:order val="7"/>
          <c:tx>
            <c:strRef>
              <c:f>Examples!$A$41</c:f>
              <c:strCache>
                <c:ptCount val="1"/>
                <c:pt idx="0">
                  <c:v>1999-00</c:v>
                </c:pt>
              </c:strCache>
            </c:strRef>
          </c:tx>
          <c:spPr>
            <a:solidFill>
              <a:srgbClr val="EDA6A8"/>
            </a:solidFill>
            <a:ln w="25400">
              <a:noFill/>
            </a:ln>
          </c:spPr>
          <c:invertIfNegative val="0"/>
          <c:cat>
            <c:strRef>
              <c:f>Examples!$B$33:$E$33</c:f>
              <c:strCache>
                <c:ptCount val="4"/>
                <c:pt idx="0">
                  <c:v>Blue</c:v>
                </c:pt>
                <c:pt idx="1">
                  <c:v>Mid Grey</c:v>
                </c:pt>
                <c:pt idx="2">
                  <c:v>Pale Blue</c:v>
                </c:pt>
                <c:pt idx="3">
                  <c:v>Green</c:v>
                </c:pt>
              </c:strCache>
            </c:strRef>
          </c:cat>
          <c:val>
            <c:numRef>
              <c:f>Examples!$B$41:$E$41</c:f>
              <c:numCache>
                <c:formatCode>General</c:formatCode>
                <c:ptCount val="4"/>
                <c:pt idx="0">
                  <c:v>45</c:v>
                </c:pt>
                <c:pt idx="1">
                  <c:v>22</c:v>
                </c:pt>
                <c:pt idx="2">
                  <c:v>26</c:v>
                </c:pt>
                <c:pt idx="3">
                  <c:v>8</c:v>
                </c:pt>
              </c:numCache>
            </c:numRef>
          </c:val>
          <c:extLst xmlns:c16r2="http://schemas.microsoft.com/office/drawing/2015/06/chart">
            <c:ext xmlns:c16="http://schemas.microsoft.com/office/drawing/2014/chart" uri="{C3380CC4-5D6E-409C-BE32-E72D297353CC}">
              <c16:uniqueId val="{00000007-7558-4D69-A61D-1A73B1533F5E}"/>
            </c:ext>
          </c:extLst>
        </c:ser>
        <c:dLbls>
          <c:showLegendKey val="0"/>
          <c:showVal val="0"/>
          <c:showCatName val="0"/>
          <c:showSerName val="0"/>
          <c:showPercent val="0"/>
          <c:showBubbleSize val="0"/>
        </c:dLbls>
        <c:gapWidth val="150"/>
        <c:axId val="434253760"/>
        <c:axId val="434254152"/>
      </c:barChart>
      <c:catAx>
        <c:axId val="43425376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34254152"/>
        <c:crosses val="autoZero"/>
        <c:auto val="1"/>
        <c:lblAlgn val="ctr"/>
        <c:lblOffset val="100"/>
        <c:tickLblSkip val="1"/>
        <c:tickMarkSkip val="1"/>
        <c:noMultiLvlLbl val="0"/>
      </c:catAx>
      <c:valAx>
        <c:axId val="434254152"/>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34253760"/>
        <c:crosses val="max"/>
        <c:crossBetween val="between"/>
      </c:valAx>
      <c:spPr>
        <a:solidFill>
          <a:srgbClr val="FFFFFF"/>
        </a:solidFill>
        <a:ln w="25400">
          <a:noFill/>
        </a:ln>
      </c:spPr>
    </c:plotArea>
    <c:legend>
      <c:legendPos val="r"/>
      <c:layout>
        <c:manualLayout>
          <c:xMode val="edge"/>
          <c:yMode val="edge"/>
          <c:x val="0.79759176909315421"/>
          <c:y val="0.23397536594841806"/>
          <c:w val="0.10240981929443824"/>
          <c:h val="0.564104991875637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2141752415094E-2"/>
          <c:y val="6.7524354290904406E-2"/>
          <c:w val="0.89397748137027266"/>
          <c:h val="0.79099957883630856"/>
        </c:manualLayout>
      </c:layout>
      <c:barChart>
        <c:barDir val="col"/>
        <c:grouping val="clustered"/>
        <c:varyColors val="0"/>
        <c:ser>
          <c:idx val="1"/>
          <c:order val="0"/>
          <c:tx>
            <c:strRef>
              <c:f>Examples!$X$33</c:f>
              <c:strCache>
                <c:ptCount val="1"/>
                <c:pt idx="0">
                  <c:v>Black</c:v>
                </c:pt>
              </c:strCache>
            </c:strRef>
          </c:tx>
          <c:spPr>
            <a:solidFill>
              <a:srgbClr val="007BC4"/>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Examples!$X$34:$X$41</c:f>
              <c:numCache>
                <c:formatCode>General</c:formatCode>
                <c:ptCount val="8"/>
                <c:pt idx="0">
                  <c:v>33.19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980F-46A8-9A75-D69E35C09226}"/>
            </c:ext>
          </c:extLst>
        </c:ser>
        <c:ser>
          <c:idx val="0"/>
          <c:order val="1"/>
          <c:tx>
            <c:strRef>
              <c:f>Examples!$Y$33</c:f>
              <c:strCache>
                <c:ptCount val="1"/>
                <c:pt idx="0">
                  <c:v>Red 100%</c:v>
                </c:pt>
              </c:strCache>
            </c:strRef>
          </c:tx>
          <c:spPr>
            <a:solidFill>
              <a:srgbClr val="A0A09A"/>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Examples!$Y$34:$Y$41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980F-46A8-9A75-D69E35C09226}"/>
            </c:ext>
          </c:extLst>
        </c:ser>
        <c:dLbls>
          <c:showLegendKey val="0"/>
          <c:showVal val="0"/>
          <c:showCatName val="0"/>
          <c:showSerName val="0"/>
          <c:showPercent val="0"/>
          <c:showBubbleSize val="0"/>
        </c:dLbls>
        <c:gapWidth val="150"/>
        <c:axId val="434255720"/>
        <c:axId val="541484792"/>
      </c:barChart>
      <c:lineChart>
        <c:grouping val="standard"/>
        <c:varyColors val="0"/>
        <c:ser>
          <c:idx val="2"/>
          <c:order val="2"/>
          <c:tx>
            <c:strRef>
              <c:f>Examples!$Z$33</c:f>
              <c:strCache>
                <c:ptCount val="1"/>
                <c:pt idx="0">
                  <c:v>Red 70%</c:v>
                </c:pt>
              </c:strCache>
            </c:strRef>
          </c:tx>
          <c:spPr>
            <a:ln w="25400">
              <a:solidFill>
                <a:srgbClr val="CBD4D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Examples!$Z$34:$Z$41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980F-46A8-9A75-D69E35C09226}"/>
            </c:ext>
          </c:extLst>
        </c:ser>
        <c:ser>
          <c:idx val="3"/>
          <c:order val="3"/>
          <c:tx>
            <c:strRef>
              <c:f>Examples!$AA$33</c:f>
              <c:strCache>
                <c:ptCount val="1"/>
                <c:pt idx="0">
                  <c:v>Grey 40%</c:v>
                </c:pt>
              </c:strCache>
            </c:strRef>
          </c:tx>
          <c:spPr>
            <a:ln w="25400">
              <a:solidFill>
                <a:srgbClr val="46B84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Examples!$AA$34:$AA$41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980F-46A8-9A75-D69E35C09226}"/>
            </c:ext>
          </c:extLst>
        </c:ser>
        <c:dLbls>
          <c:showLegendKey val="0"/>
          <c:showVal val="0"/>
          <c:showCatName val="0"/>
          <c:showSerName val="0"/>
          <c:showPercent val="0"/>
          <c:showBubbleSize val="0"/>
        </c:dLbls>
        <c:marker val="1"/>
        <c:smooth val="0"/>
        <c:axId val="541486360"/>
        <c:axId val="541485576"/>
      </c:lineChart>
      <c:catAx>
        <c:axId val="434255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541484792"/>
        <c:crosses val="autoZero"/>
        <c:auto val="0"/>
        <c:lblAlgn val="ctr"/>
        <c:lblOffset val="100"/>
        <c:tickLblSkip val="1"/>
        <c:tickMarkSkip val="1"/>
        <c:noMultiLvlLbl val="0"/>
      </c:catAx>
      <c:valAx>
        <c:axId val="54148479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34255720"/>
        <c:crosses val="autoZero"/>
        <c:crossBetween val="between"/>
      </c:valAx>
      <c:catAx>
        <c:axId val="541486360"/>
        <c:scaling>
          <c:orientation val="minMax"/>
        </c:scaling>
        <c:delete val="1"/>
        <c:axPos val="b"/>
        <c:numFmt formatCode="General" sourceLinked="1"/>
        <c:majorTickMark val="out"/>
        <c:minorTickMark val="none"/>
        <c:tickLblPos val="nextTo"/>
        <c:crossAx val="541485576"/>
        <c:crosses val="autoZero"/>
        <c:auto val="0"/>
        <c:lblAlgn val="ctr"/>
        <c:lblOffset val="100"/>
        <c:noMultiLvlLbl val="0"/>
      </c:catAx>
      <c:valAx>
        <c:axId val="541485576"/>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541486360"/>
        <c:crosses val="max"/>
        <c:crossBetween val="between"/>
      </c:valAx>
      <c:spPr>
        <a:solidFill>
          <a:srgbClr val="FFFFFF"/>
        </a:solidFill>
        <a:ln w="25400">
          <a:noFill/>
        </a:ln>
      </c:spPr>
    </c:plotArea>
    <c:legend>
      <c:legendPos val="r"/>
      <c:layout>
        <c:manualLayout>
          <c:xMode val="edge"/>
          <c:yMode val="edge"/>
          <c:x val="0.21445820981658834"/>
          <c:y val="8.0386136060600466E-2"/>
          <c:w val="0.56024195261075038"/>
          <c:h val="6.7524354290904393E-2"/>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6035578705488E-2"/>
          <c:y val="6.7307981985161358E-2"/>
          <c:w val="0.89397748137027266"/>
          <c:h val="0.79167007382546917"/>
        </c:manualLayout>
      </c:layout>
      <c:areaChart>
        <c:grouping val="stacked"/>
        <c:varyColors val="0"/>
        <c:ser>
          <c:idx val="0"/>
          <c:order val="0"/>
          <c:tx>
            <c:strRef>
              <c:f>Examples!$B$33</c:f>
              <c:strCache>
                <c:ptCount val="1"/>
                <c:pt idx="0">
                  <c:v>Blue</c:v>
                </c:pt>
              </c:strCache>
            </c:strRef>
          </c:tx>
          <c:spPr>
            <a:solidFill>
              <a:srgbClr val="007BC4"/>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03ED-48D8-857E-944CAECE14CC}"/>
            </c:ext>
          </c:extLst>
        </c:ser>
        <c:ser>
          <c:idx val="1"/>
          <c:order val="1"/>
          <c:tx>
            <c:strRef>
              <c:f>Examples!$C$33</c:f>
              <c:strCache>
                <c:ptCount val="1"/>
                <c:pt idx="0">
                  <c:v>Mid Grey</c:v>
                </c:pt>
              </c:strCache>
            </c:strRef>
          </c:tx>
          <c:spPr>
            <a:solidFill>
              <a:srgbClr val="A0A09A"/>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03ED-48D8-857E-944CAECE14CC}"/>
            </c:ext>
          </c:extLst>
        </c:ser>
        <c:ser>
          <c:idx val="2"/>
          <c:order val="2"/>
          <c:tx>
            <c:strRef>
              <c:f>Examples!$D$33</c:f>
              <c:strCache>
                <c:ptCount val="1"/>
                <c:pt idx="0">
                  <c:v>Pale Blue</c:v>
                </c:pt>
              </c:strCache>
            </c:strRef>
          </c:tx>
          <c:spPr>
            <a:solidFill>
              <a:srgbClr val="CBD4D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extLst xmlns:c16r2="http://schemas.microsoft.com/office/drawing/2015/06/chart">
            <c:ext xmlns:c16="http://schemas.microsoft.com/office/drawing/2014/chart" uri="{C3380CC4-5D6E-409C-BE32-E72D297353CC}">
              <c16:uniqueId val="{00000002-03ED-48D8-857E-944CAECE14CC}"/>
            </c:ext>
          </c:extLst>
        </c:ser>
        <c:ser>
          <c:idx val="3"/>
          <c:order val="3"/>
          <c:tx>
            <c:strRef>
              <c:f>Examples!$E$33</c:f>
              <c:strCache>
                <c:ptCount val="1"/>
                <c:pt idx="0">
                  <c:v>Green</c:v>
                </c:pt>
              </c:strCache>
            </c:strRef>
          </c:tx>
          <c:spPr>
            <a:solidFill>
              <a:srgbClr val="46B84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extLst xmlns:c16r2="http://schemas.microsoft.com/office/drawing/2015/06/chart">
            <c:ext xmlns:c16="http://schemas.microsoft.com/office/drawing/2014/chart" uri="{C3380CC4-5D6E-409C-BE32-E72D297353CC}">
              <c16:uniqueId val="{00000003-03ED-48D8-857E-944CAECE14CC}"/>
            </c:ext>
          </c:extLst>
        </c:ser>
        <c:ser>
          <c:idx val="4"/>
          <c:order val="4"/>
          <c:tx>
            <c:strRef>
              <c:f>Examples!$F$33</c:f>
              <c:strCache>
                <c:ptCount val="1"/>
                <c:pt idx="0">
                  <c:v>Charcoal</c:v>
                </c:pt>
              </c:strCache>
            </c:strRef>
          </c:tx>
          <c:spPr>
            <a:solidFill>
              <a:srgbClr val="212122"/>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4-03ED-48D8-857E-944CAECE14CC}"/>
            </c:ext>
          </c:extLst>
        </c:ser>
        <c:ser>
          <c:idx val="5"/>
          <c:order val="5"/>
          <c:tx>
            <c:strRef>
              <c:f>Examples!$G$33</c:f>
              <c:strCache>
                <c:ptCount val="1"/>
                <c:pt idx="0">
                  <c:v>Orange</c:v>
                </c:pt>
              </c:strCache>
            </c:strRef>
          </c:tx>
          <c:spPr>
            <a:solidFill>
              <a:srgbClr val="F68B1F"/>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5-03ED-48D8-857E-944CAECE14CC}"/>
            </c:ext>
          </c:extLst>
        </c:ser>
        <c:ser>
          <c:idx val="6"/>
          <c:order val="6"/>
          <c:tx>
            <c:strRef>
              <c:f>Examples!$H$33</c:f>
              <c:strCache>
                <c:ptCount val="1"/>
                <c:pt idx="0">
                  <c:v>Purple</c:v>
                </c:pt>
              </c:strCache>
            </c:strRef>
          </c:tx>
          <c:spPr>
            <a:solidFill>
              <a:srgbClr val="8F439B"/>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6-03ED-48D8-857E-944CAECE14CC}"/>
            </c:ext>
          </c:extLst>
        </c:ser>
        <c:ser>
          <c:idx val="7"/>
          <c:order val="7"/>
          <c:tx>
            <c:strRef>
              <c:f>Examples!$I$33</c:f>
              <c:strCache>
                <c:ptCount val="1"/>
                <c:pt idx="0">
                  <c:v>Pink</c:v>
                </c:pt>
              </c:strCache>
            </c:strRef>
          </c:tx>
          <c:spPr>
            <a:solidFill>
              <a:srgbClr val="EDA6A8"/>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7-03ED-48D8-857E-944CAECE14CC}"/>
            </c:ext>
          </c:extLst>
        </c:ser>
        <c:dLbls>
          <c:showLegendKey val="0"/>
          <c:showVal val="0"/>
          <c:showCatName val="0"/>
          <c:showSerName val="0"/>
          <c:showPercent val="0"/>
          <c:showBubbleSize val="0"/>
        </c:dLbls>
        <c:axId val="541484008"/>
        <c:axId val="541485968"/>
      </c:areaChart>
      <c:catAx>
        <c:axId val="541484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41485968"/>
        <c:crosses val="autoZero"/>
        <c:auto val="1"/>
        <c:lblAlgn val="ctr"/>
        <c:lblOffset val="100"/>
        <c:tickLblSkip val="1"/>
        <c:tickMarkSkip val="1"/>
        <c:noMultiLvlLbl val="0"/>
      </c:catAx>
      <c:valAx>
        <c:axId val="5414859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41484008"/>
        <c:crosses val="autoZero"/>
        <c:crossBetween val="midCat"/>
      </c:valAx>
      <c:spPr>
        <a:solidFill>
          <a:srgbClr val="FFFFFF"/>
        </a:solidFill>
        <a:ln w="3175">
          <a:solidFill>
            <a:srgbClr val="000000"/>
          </a:solidFill>
          <a:prstDash val="solid"/>
        </a:ln>
      </c:spPr>
    </c:plotArea>
    <c:legend>
      <c:legendPos val="r"/>
      <c:layout>
        <c:manualLayout>
          <c:xMode val="edge"/>
          <c:yMode val="edge"/>
          <c:x val="0.22530160244776412"/>
          <c:y val="7.0513123984454737E-2"/>
          <c:w val="0.64096498664283708"/>
          <c:h val="8.3333691981628349E-2"/>
        </c:manualLayout>
      </c:layout>
      <c:overlay val="0"/>
      <c:spPr>
        <a:noFill/>
        <a:ln w="25400">
          <a:noFill/>
        </a:ln>
      </c:sp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0.13307984790874525"/>
          <c:w val="0.82542694497153701"/>
          <c:h val="0.73764258555133078"/>
        </c:manualLayout>
      </c:layout>
      <c:areaChart>
        <c:grouping val="percentStacked"/>
        <c:varyColors val="0"/>
        <c:ser>
          <c:idx val="0"/>
          <c:order val="0"/>
          <c:tx>
            <c:strRef>
              <c:f>Examples!$B$33</c:f>
              <c:strCache>
                <c:ptCount val="1"/>
                <c:pt idx="0">
                  <c:v>Blue</c:v>
                </c:pt>
              </c:strCache>
            </c:strRef>
          </c:tx>
          <c:spPr>
            <a:solidFill>
              <a:srgbClr val="007BC4"/>
            </a:solidFill>
            <a:ln w="25400">
              <a:noFill/>
            </a:ln>
          </c:spPr>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847F-42FA-B670-F1EDAEBC8243}"/>
            </c:ext>
          </c:extLst>
        </c:ser>
        <c:ser>
          <c:idx val="1"/>
          <c:order val="1"/>
          <c:tx>
            <c:strRef>
              <c:f>Examples!$C$33</c:f>
              <c:strCache>
                <c:ptCount val="1"/>
                <c:pt idx="0">
                  <c:v>Mid Grey</c:v>
                </c:pt>
              </c:strCache>
            </c:strRef>
          </c:tx>
          <c:spPr>
            <a:solidFill>
              <a:srgbClr val="A0A09A"/>
            </a:solidFill>
            <a:ln w="25400">
              <a:noFill/>
            </a:ln>
          </c:spPr>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847F-42FA-B670-F1EDAEBC8243}"/>
            </c:ext>
          </c:extLst>
        </c:ser>
        <c:ser>
          <c:idx val="2"/>
          <c:order val="2"/>
          <c:tx>
            <c:strRef>
              <c:f>Examples!$D$33</c:f>
              <c:strCache>
                <c:ptCount val="1"/>
                <c:pt idx="0">
                  <c:v>Pale Blue</c:v>
                </c:pt>
              </c:strCache>
            </c:strRef>
          </c:tx>
          <c:spPr>
            <a:solidFill>
              <a:srgbClr val="CBD4D9"/>
            </a:solidFill>
            <a:ln w="25400">
              <a:noFill/>
            </a:ln>
          </c:spPr>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847F-42FA-B670-F1EDAEBC8243}"/>
            </c:ext>
          </c:extLst>
        </c:ser>
        <c:ser>
          <c:idx val="3"/>
          <c:order val="3"/>
          <c:tx>
            <c:strRef>
              <c:f>Examples!$E$33</c:f>
              <c:strCache>
                <c:ptCount val="1"/>
                <c:pt idx="0">
                  <c:v>Green</c:v>
                </c:pt>
              </c:strCache>
            </c:strRef>
          </c:tx>
          <c:spPr>
            <a:solidFill>
              <a:srgbClr val="46B849"/>
            </a:solidFill>
            <a:ln w="25400">
              <a:noFill/>
            </a:ln>
          </c:spPr>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847F-42FA-B670-F1EDAEBC8243}"/>
            </c:ext>
          </c:extLst>
        </c:ser>
        <c:ser>
          <c:idx val="4"/>
          <c:order val="4"/>
          <c:tx>
            <c:strRef>
              <c:f>Examples!$F$33</c:f>
              <c:strCache>
                <c:ptCount val="1"/>
                <c:pt idx="0">
                  <c:v>Charcoal</c:v>
                </c:pt>
              </c:strCache>
            </c:strRef>
          </c:tx>
          <c:spPr>
            <a:solidFill>
              <a:srgbClr val="212122"/>
            </a:solidFill>
            <a:ln w="25400">
              <a:noFill/>
            </a:ln>
          </c:spPr>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847F-42FA-B670-F1EDAEBC8243}"/>
            </c:ext>
          </c:extLst>
        </c:ser>
        <c:ser>
          <c:idx val="5"/>
          <c:order val="5"/>
          <c:tx>
            <c:strRef>
              <c:f>Examples!$G$33</c:f>
              <c:strCache>
                <c:ptCount val="1"/>
                <c:pt idx="0">
                  <c:v>Orange</c:v>
                </c:pt>
              </c:strCache>
            </c:strRef>
          </c:tx>
          <c:spPr>
            <a:solidFill>
              <a:srgbClr val="F68B1F"/>
            </a:solidFill>
            <a:ln w="25400">
              <a:noFill/>
            </a:ln>
          </c:spPr>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847F-42FA-B670-F1EDAEBC8243}"/>
            </c:ext>
          </c:extLst>
        </c:ser>
        <c:ser>
          <c:idx val="6"/>
          <c:order val="6"/>
          <c:tx>
            <c:strRef>
              <c:f>Examples!$H$33</c:f>
              <c:strCache>
                <c:ptCount val="1"/>
                <c:pt idx="0">
                  <c:v>Purple</c:v>
                </c:pt>
              </c:strCache>
            </c:strRef>
          </c:tx>
          <c:spPr>
            <a:solidFill>
              <a:srgbClr val="8F439B"/>
            </a:solidFill>
            <a:ln w="25400">
              <a:noFill/>
            </a:ln>
          </c:spPr>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847F-42FA-B670-F1EDAEBC8243}"/>
            </c:ext>
          </c:extLst>
        </c:ser>
        <c:ser>
          <c:idx val="7"/>
          <c:order val="7"/>
          <c:tx>
            <c:strRef>
              <c:f>Examples!$I$33</c:f>
              <c:strCache>
                <c:ptCount val="1"/>
                <c:pt idx="0">
                  <c:v>Pink</c:v>
                </c:pt>
              </c:strCache>
            </c:strRef>
          </c:tx>
          <c:spPr>
            <a:solidFill>
              <a:srgbClr val="EDA6A8"/>
            </a:solidFill>
            <a:ln w="25400">
              <a:noFill/>
            </a:ln>
          </c:spPr>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847F-42FA-B670-F1EDAEBC8243}"/>
            </c:ext>
          </c:extLst>
        </c:ser>
        <c:dLbls>
          <c:showLegendKey val="0"/>
          <c:showVal val="0"/>
          <c:showCatName val="0"/>
          <c:showSerName val="0"/>
          <c:showPercent val="0"/>
          <c:showBubbleSize val="0"/>
        </c:dLbls>
        <c:axId val="541487144"/>
        <c:axId val="541483616"/>
      </c:areaChart>
      <c:catAx>
        <c:axId val="541487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541483616"/>
        <c:crosses val="autoZero"/>
        <c:auto val="1"/>
        <c:lblAlgn val="ctr"/>
        <c:lblOffset val="100"/>
        <c:tickLblSkip val="1"/>
        <c:tickMarkSkip val="1"/>
        <c:noMultiLvlLbl val="0"/>
      </c:catAx>
      <c:valAx>
        <c:axId val="54148361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541487144"/>
        <c:crosses val="autoZero"/>
        <c:crossBetween val="midCat"/>
      </c:valAx>
      <c:spPr>
        <a:solidFill>
          <a:srgbClr val="FFFFFF"/>
        </a:solidFill>
        <a:ln w="3175">
          <a:solidFill>
            <a:srgbClr val="000000"/>
          </a:solidFill>
          <a:prstDash val="solid"/>
        </a:ln>
      </c:spPr>
    </c:plotArea>
    <c:legend>
      <c:legendPos val="r"/>
      <c:layout>
        <c:manualLayout>
          <c:xMode val="edge"/>
          <c:yMode val="edge"/>
          <c:x val="0.10120499789097427"/>
          <c:y val="2.2364330639842781E-2"/>
          <c:w val="0.78072426944465856"/>
          <c:h val="0.12140636633057508"/>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6.0836501901140684E-2"/>
          <c:w val="0.72485768500948766"/>
          <c:h val="0.8098859315589354"/>
        </c:manualLayout>
      </c:layout>
      <c:barChart>
        <c:barDir val="col"/>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3562-43FA-804E-E559FC4448DA}"/>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3562-43FA-804E-E559FC4448DA}"/>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3562-43FA-804E-E559FC4448DA}"/>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3562-43FA-804E-E559FC4448DA}"/>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3562-43FA-804E-E559FC4448DA}"/>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3562-43FA-804E-E559FC4448DA}"/>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3562-43FA-804E-E559FC4448DA}"/>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3562-43FA-804E-E559FC4448DA}"/>
            </c:ext>
          </c:extLst>
        </c:ser>
        <c:dLbls>
          <c:showLegendKey val="0"/>
          <c:showVal val="0"/>
          <c:showCatName val="0"/>
          <c:showSerName val="0"/>
          <c:showPercent val="0"/>
          <c:showBubbleSize val="0"/>
        </c:dLbls>
        <c:gapWidth val="150"/>
        <c:overlap val="100"/>
        <c:axId val="707976872"/>
        <c:axId val="707978832"/>
      </c:barChart>
      <c:catAx>
        <c:axId val="7079768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707978832"/>
        <c:crosses val="autoZero"/>
        <c:auto val="1"/>
        <c:lblAlgn val="ctr"/>
        <c:lblOffset val="100"/>
        <c:tickLblSkip val="1"/>
        <c:tickMarkSkip val="1"/>
        <c:noMultiLvlLbl val="0"/>
      </c:catAx>
      <c:valAx>
        <c:axId val="70797883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707976872"/>
        <c:crosses val="autoZero"/>
        <c:crossBetween val="between"/>
      </c:valAx>
      <c:spPr>
        <a:solidFill>
          <a:srgbClr val="FFFFFF"/>
        </a:solidFill>
        <a:ln w="25400">
          <a:noFill/>
        </a:ln>
      </c:spPr>
    </c:plotArea>
    <c:legend>
      <c:legendPos val="r"/>
      <c:layout>
        <c:manualLayout>
          <c:xMode val="edge"/>
          <c:yMode val="edge"/>
          <c:x val="0.87349551751138499"/>
          <c:y val="2.2435993995053784E-2"/>
          <c:w val="0.10481946210136618"/>
          <c:h val="0.8461574878134570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21784559343046E-2"/>
          <c:y val="7.987260942800993E-2"/>
          <c:w val="0.93132694487765588"/>
          <c:h val="0.77955666801737677"/>
        </c:manualLayout>
      </c:layout>
      <c:barChart>
        <c:barDir val="col"/>
        <c:grouping val="clustered"/>
        <c:varyColors val="0"/>
        <c:ser>
          <c:idx val="0"/>
          <c:order val="0"/>
          <c:tx>
            <c:strRef>
              <c:f>Examples!$A$34</c:f>
              <c:strCache>
                <c:ptCount val="1"/>
                <c:pt idx="0">
                  <c:v>1975-76</c:v>
                </c:pt>
              </c:strCache>
            </c:strRef>
          </c:tx>
          <c:spPr>
            <a:solidFill>
              <a:srgbClr val="007BC4"/>
            </a:solidFill>
            <a:ln w="25400">
              <a:noFill/>
            </a:ln>
          </c:spPr>
          <c:invertIfNegative val="0"/>
          <c:cat>
            <c:strRef>
              <c:f>Examples!$B$33:$D$33</c:f>
              <c:strCache>
                <c:ptCount val="3"/>
                <c:pt idx="0">
                  <c:v>Blue</c:v>
                </c:pt>
                <c:pt idx="1">
                  <c:v>Mid Grey</c:v>
                </c:pt>
                <c:pt idx="2">
                  <c:v>Pale Blue</c:v>
                </c:pt>
              </c:strCache>
            </c:strRef>
          </c:cat>
          <c:val>
            <c:numRef>
              <c:f>Examples!$B$34:$D$34</c:f>
              <c:numCache>
                <c:formatCode>General</c:formatCode>
                <c:ptCount val="3"/>
                <c:pt idx="0">
                  <c:v>36.19</c:v>
                </c:pt>
                <c:pt idx="1">
                  <c:v>36.880000000000003</c:v>
                </c:pt>
                <c:pt idx="2">
                  <c:v>21.56</c:v>
                </c:pt>
              </c:numCache>
            </c:numRef>
          </c:val>
          <c:extLst xmlns:c16r2="http://schemas.microsoft.com/office/drawing/2015/06/chart">
            <c:ext xmlns:c16="http://schemas.microsoft.com/office/drawing/2014/chart" uri="{C3380CC4-5D6E-409C-BE32-E72D297353CC}">
              <c16:uniqueId val="{00000000-5F76-4480-A21A-CDDD3AEF2CBB}"/>
            </c:ext>
          </c:extLst>
        </c:ser>
        <c:ser>
          <c:idx val="1"/>
          <c:order val="1"/>
          <c:tx>
            <c:strRef>
              <c:f>Examples!$A$35</c:f>
              <c:strCache>
                <c:ptCount val="1"/>
                <c:pt idx="0">
                  <c:v>1983-84</c:v>
                </c:pt>
              </c:strCache>
            </c:strRef>
          </c:tx>
          <c:spPr>
            <a:solidFill>
              <a:srgbClr val="A0A09A"/>
            </a:solidFill>
            <a:ln w="25400">
              <a:noFill/>
            </a:ln>
          </c:spPr>
          <c:invertIfNegative val="0"/>
          <c:cat>
            <c:strRef>
              <c:f>Examples!$B$33:$D$33</c:f>
              <c:strCache>
                <c:ptCount val="3"/>
                <c:pt idx="0">
                  <c:v>Blue</c:v>
                </c:pt>
                <c:pt idx="1">
                  <c:v>Mid Grey</c:v>
                </c:pt>
                <c:pt idx="2">
                  <c:v>Pale Blue</c:v>
                </c:pt>
              </c:strCache>
            </c:strRef>
          </c:cat>
          <c:val>
            <c:numRef>
              <c:f>Examples!$B$35:$D$35</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1-5F76-4480-A21A-CDDD3AEF2CBB}"/>
            </c:ext>
          </c:extLst>
        </c:ser>
        <c:ser>
          <c:idx val="2"/>
          <c:order val="2"/>
          <c:tx>
            <c:strRef>
              <c:f>Examples!$A$36</c:f>
              <c:strCache>
                <c:ptCount val="1"/>
                <c:pt idx="0">
                  <c:v>1988-89</c:v>
                </c:pt>
              </c:strCache>
            </c:strRef>
          </c:tx>
          <c:spPr>
            <a:solidFill>
              <a:srgbClr val="CBD4D9"/>
            </a:solidFill>
            <a:ln w="25400">
              <a:noFill/>
            </a:ln>
          </c:spPr>
          <c:invertIfNegative val="0"/>
          <c:cat>
            <c:strRef>
              <c:f>Examples!$B$33:$D$33</c:f>
              <c:strCache>
                <c:ptCount val="3"/>
                <c:pt idx="0">
                  <c:v>Blue</c:v>
                </c:pt>
                <c:pt idx="1">
                  <c:v>Mid Grey</c:v>
                </c:pt>
                <c:pt idx="2">
                  <c:v>Pale Blue</c:v>
                </c:pt>
              </c:strCache>
            </c:strRef>
          </c:cat>
          <c:val>
            <c:numRef>
              <c:f>Examples!$B$36:$D$36</c:f>
              <c:numCache>
                <c:formatCode>General</c:formatCode>
                <c:ptCount val="3"/>
                <c:pt idx="0">
                  <c:v>42.78</c:v>
                </c:pt>
                <c:pt idx="1">
                  <c:v>29.91</c:v>
                </c:pt>
                <c:pt idx="2">
                  <c:v>18.350000000000001</c:v>
                </c:pt>
              </c:numCache>
            </c:numRef>
          </c:val>
          <c:extLst xmlns:c16r2="http://schemas.microsoft.com/office/drawing/2015/06/chart">
            <c:ext xmlns:c16="http://schemas.microsoft.com/office/drawing/2014/chart" uri="{C3380CC4-5D6E-409C-BE32-E72D297353CC}">
              <c16:uniqueId val="{00000002-5F76-4480-A21A-CDDD3AEF2CBB}"/>
            </c:ext>
          </c:extLst>
        </c:ser>
        <c:ser>
          <c:idx val="3"/>
          <c:order val="3"/>
          <c:tx>
            <c:strRef>
              <c:f>Examples!$A$37</c:f>
              <c:strCache>
                <c:ptCount val="1"/>
                <c:pt idx="0">
                  <c:v>1993-94</c:v>
                </c:pt>
              </c:strCache>
            </c:strRef>
          </c:tx>
          <c:spPr>
            <a:solidFill>
              <a:srgbClr val="46B849"/>
            </a:solidFill>
            <a:ln w="25400">
              <a:noFill/>
            </a:ln>
          </c:spPr>
          <c:invertIfNegative val="0"/>
          <c:cat>
            <c:strRef>
              <c:f>Examples!$B$33:$D$33</c:f>
              <c:strCache>
                <c:ptCount val="3"/>
                <c:pt idx="0">
                  <c:v>Blue</c:v>
                </c:pt>
                <c:pt idx="1">
                  <c:v>Mid Grey</c:v>
                </c:pt>
                <c:pt idx="2">
                  <c:v>Pale Blue</c:v>
                </c:pt>
              </c:strCache>
            </c:strRef>
          </c:cat>
          <c:val>
            <c:numRef>
              <c:f>Examples!$B$37:$D$37</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3-5F76-4480-A21A-CDDD3AEF2CBB}"/>
            </c:ext>
          </c:extLst>
        </c:ser>
        <c:ser>
          <c:idx val="4"/>
          <c:order val="4"/>
          <c:tx>
            <c:strRef>
              <c:f>Examples!$A$38</c:f>
              <c:strCache>
                <c:ptCount val="1"/>
                <c:pt idx="0">
                  <c:v>1996-97</c:v>
                </c:pt>
              </c:strCache>
            </c:strRef>
          </c:tx>
          <c:spPr>
            <a:solidFill>
              <a:srgbClr val="212122"/>
            </a:solidFill>
            <a:ln w="25400">
              <a:noFill/>
            </a:ln>
          </c:spPr>
          <c:invertIfNegative val="0"/>
          <c:cat>
            <c:strRef>
              <c:f>Examples!$B$33:$D$33</c:f>
              <c:strCache>
                <c:ptCount val="3"/>
                <c:pt idx="0">
                  <c:v>Blue</c:v>
                </c:pt>
                <c:pt idx="1">
                  <c:v>Mid Grey</c:v>
                </c:pt>
                <c:pt idx="2">
                  <c:v>Pale Blue</c:v>
                </c:pt>
              </c:strCache>
            </c:strRef>
          </c:cat>
          <c:val>
            <c:numRef>
              <c:f>Examples!$B$38:$D$38</c:f>
              <c:numCache>
                <c:formatCode>General</c:formatCode>
                <c:ptCount val="3"/>
                <c:pt idx="0">
                  <c:v>41.69</c:v>
                </c:pt>
                <c:pt idx="1">
                  <c:v>24.76</c:v>
                </c:pt>
                <c:pt idx="2">
                  <c:v>23.98</c:v>
                </c:pt>
              </c:numCache>
            </c:numRef>
          </c:val>
          <c:extLst xmlns:c16r2="http://schemas.microsoft.com/office/drawing/2015/06/chart">
            <c:ext xmlns:c16="http://schemas.microsoft.com/office/drawing/2014/chart" uri="{C3380CC4-5D6E-409C-BE32-E72D297353CC}">
              <c16:uniqueId val="{00000004-5F76-4480-A21A-CDDD3AEF2CBB}"/>
            </c:ext>
          </c:extLst>
        </c:ser>
        <c:ser>
          <c:idx val="5"/>
          <c:order val="5"/>
          <c:tx>
            <c:strRef>
              <c:f>Examples!$A$39</c:f>
              <c:strCache>
                <c:ptCount val="1"/>
                <c:pt idx="0">
                  <c:v>1997-98</c:v>
                </c:pt>
              </c:strCache>
            </c:strRef>
          </c:tx>
          <c:spPr>
            <a:solidFill>
              <a:srgbClr val="F68B1F"/>
            </a:solidFill>
            <a:ln w="25400">
              <a:noFill/>
            </a:ln>
          </c:spPr>
          <c:invertIfNegative val="0"/>
          <c:cat>
            <c:strRef>
              <c:f>Examples!$B$33:$D$33</c:f>
              <c:strCache>
                <c:ptCount val="3"/>
                <c:pt idx="0">
                  <c:v>Blue</c:v>
                </c:pt>
                <c:pt idx="1">
                  <c:v>Mid Grey</c:v>
                </c:pt>
                <c:pt idx="2">
                  <c:v>Pale Blue</c:v>
                </c:pt>
              </c:strCache>
            </c:strRef>
          </c:cat>
          <c:val>
            <c:numRef>
              <c:f>Examples!$B$39:$D$39</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5-5F76-4480-A21A-CDDD3AEF2CBB}"/>
            </c:ext>
          </c:extLst>
        </c:ser>
        <c:ser>
          <c:idx val="6"/>
          <c:order val="6"/>
          <c:tx>
            <c:strRef>
              <c:f>Examples!$A$40</c:f>
              <c:strCache>
                <c:ptCount val="1"/>
                <c:pt idx="0">
                  <c:v>1998-99</c:v>
                </c:pt>
              </c:strCache>
            </c:strRef>
          </c:tx>
          <c:spPr>
            <a:solidFill>
              <a:srgbClr val="8F439B"/>
            </a:solidFill>
            <a:ln w="25400">
              <a:noFill/>
            </a:ln>
          </c:spPr>
          <c:invertIfNegative val="0"/>
          <c:cat>
            <c:strRef>
              <c:f>Examples!$B$33:$D$33</c:f>
              <c:strCache>
                <c:ptCount val="3"/>
                <c:pt idx="0">
                  <c:v>Blue</c:v>
                </c:pt>
                <c:pt idx="1">
                  <c:v>Mid Grey</c:v>
                </c:pt>
                <c:pt idx="2">
                  <c:v>Pale Blue</c:v>
                </c:pt>
              </c:strCache>
            </c:strRef>
          </c:cat>
          <c:val>
            <c:numRef>
              <c:f>Examples!$B$40:$D$40</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6-5F76-4480-A21A-CDDD3AEF2CBB}"/>
            </c:ext>
          </c:extLst>
        </c:ser>
        <c:ser>
          <c:idx val="7"/>
          <c:order val="7"/>
          <c:tx>
            <c:strRef>
              <c:f>Examples!$A$41</c:f>
              <c:strCache>
                <c:ptCount val="1"/>
                <c:pt idx="0">
                  <c:v>1999-00</c:v>
                </c:pt>
              </c:strCache>
            </c:strRef>
          </c:tx>
          <c:spPr>
            <a:solidFill>
              <a:srgbClr val="EDA6A8"/>
            </a:solidFill>
            <a:ln w="25400">
              <a:noFill/>
            </a:ln>
          </c:spPr>
          <c:invertIfNegative val="0"/>
          <c:cat>
            <c:strRef>
              <c:f>Examples!$B$33:$D$33</c:f>
              <c:strCache>
                <c:ptCount val="3"/>
                <c:pt idx="0">
                  <c:v>Blue</c:v>
                </c:pt>
                <c:pt idx="1">
                  <c:v>Mid Grey</c:v>
                </c:pt>
                <c:pt idx="2">
                  <c:v>Pale Blue</c:v>
                </c:pt>
              </c:strCache>
            </c:strRef>
          </c:cat>
          <c:val>
            <c:numRef>
              <c:f>Examples!$B$41:$D$41</c:f>
              <c:numCache>
                <c:formatCode>General</c:formatCode>
                <c:ptCount val="3"/>
                <c:pt idx="0">
                  <c:v>45</c:v>
                </c:pt>
                <c:pt idx="1">
                  <c:v>22</c:v>
                </c:pt>
                <c:pt idx="2">
                  <c:v>26</c:v>
                </c:pt>
              </c:numCache>
            </c:numRef>
          </c:val>
          <c:extLst xmlns:c16r2="http://schemas.microsoft.com/office/drawing/2015/06/chart">
            <c:ext xmlns:c16="http://schemas.microsoft.com/office/drawing/2014/chart" uri="{C3380CC4-5D6E-409C-BE32-E72D297353CC}">
              <c16:uniqueId val="{00000007-5F76-4480-A21A-CDDD3AEF2CBB}"/>
            </c:ext>
          </c:extLst>
        </c:ser>
        <c:dLbls>
          <c:showLegendKey val="0"/>
          <c:showVal val="0"/>
          <c:showCatName val="0"/>
          <c:showSerName val="0"/>
          <c:showPercent val="0"/>
          <c:showBubbleSize val="0"/>
        </c:dLbls>
        <c:gapWidth val="150"/>
        <c:axId val="707979224"/>
        <c:axId val="707979616"/>
      </c:barChart>
      <c:catAx>
        <c:axId val="7079792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707979616"/>
        <c:crosses val="autoZero"/>
        <c:auto val="1"/>
        <c:lblAlgn val="ctr"/>
        <c:lblOffset val="100"/>
        <c:tickLblSkip val="1"/>
        <c:tickMarkSkip val="1"/>
        <c:noMultiLvlLbl val="0"/>
      </c:catAx>
      <c:valAx>
        <c:axId val="70797961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707979224"/>
        <c:crosses val="autoZero"/>
        <c:crossBetween val="between"/>
      </c:valAx>
      <c:spPr>
        <a:solidFill>
          <a:srgbClr val="FFFFFF"/>
        </a:solidFill>
        <a:ln w="25400">
          <a:noFill/>
        </a:ln>
      </c:spPr>
    </c:plotArea>
    <c:legend>
      <c:legendPos val="r"/>
      <c:layout>
        <c:manualLayout>
          <c:xMode val="edge"/>
          <c:yMode val="edge"/>
          <c:x val="0.44698874068513622"/>
          <c:y val="9.2652226936491514E-2"/>
          <c:w val="0.45180802629899219"/>
          <c:h val="0.1309910794619363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31427366271004E-2"/>
          <c:y val="6.7092991919528347E-2"/>
          <c:w val="0.92650765926379997"/>
          <c:h val="0.79233628552585855"/>
        </c:manualLayout>
      </c:layout>
      <c:scatterChart>
        <c:scatterStyle val="lineMarker"/>
        <c:varyColors val="0"/>
        <c:ser>
          <c:idx val="0"/>
          <c:order val="0"/>
          <c:tx>
            <c:strRef>
              <c:f>Examples!$T$33</c:f>
              <c:strCache>
                <c:ptCount val="1"/>
                <c:pt idx="0">
                  <c:v>1st Y value</c:v>
                </c:pt>
              </c:strCache>
            </c:strRef>
          </c:tx>
          <c:spPr>
            <a:ln w="28575">
              <a:noFill/>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26D1-4123-827F-F5EFE8159CFE}"/>
            </c:ext>
          </c:extLst>
        </c:ser>
        <c:ser>
          <c:idx val="1"/>
          <c:order val="1"/>
          <c:tx>
            <c:strRef>
              <c:f>Examples!$U$33</c:f>
              <c:strCache>
                <c:ptCount val="1"/>
                <c:pt idx="0">
                  <c:v>2nd Y value</c:v>
                </c:pt>
              </c:strCache>
            </c:strRef>
          </c:tx>
          <c:spPr>
            <a:ln w="28575">
              <a:noFill/>
            </a:ln>
          </c:spPr>
          <c:marker>
            <c:symbol val="square"/>
            <c:size val="6"/>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26D1-4123-827F-F5EFE8159CFE}"/>
            </c:ext>
          </c:extLst>
        </c:ser>
        <c:dLbls>
          <c:showLegendKey val="0"/>
          <c:showVal val="0"/>
          <c:showCatName val="0"/>
          <c:showSerName val="0"/>
          <c:showPercent val="0"/>
          <c:showBubbleSize val="0"/>
        </c:dLbls>
        <c:axId val="707980008"/>
        <c:axId val="707976480"/>
      </c:scatterChart>
      <c:valAx>
        <c:axId val="707980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707976480"/>
        <c:crosses val="autoZero"/>
        <c:crossBetween val="midCat"/>
      </c:valAx>
      <c:valAx>
        <c:axId val="707976480"/>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707980008"/>
        <c:crosses val="autoZero"/>
        <c:crossBetween val="midCat"/>
      </c:valAx>
      <c:spPr>
        <a:solidFill>
          <a:srgbClr val="FFFFFF"/>
        </a:solidFill>
        <a:ln w="25400">
          <a:noFill/>
        </a:ln>
      </c:spPr>
    </c:plotArea>
    <c:legend>
      <c:legendPos val="r"/>
      <c:layout>
        <c:manualLayout>
          <c:xMode val="edge"/>
          <c:yMode val="edge"/>
          <c:x val="0.12530142596025384"/>
          <c:y val="9.5847131313611916E-2"/>
          <c:w val="0.31686802911102657"/>
          <c:h val="7.6677705050889541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11430</xdr:colOff>
      <xdr:row>42</xdr:row>
      <xdr:rowOff>0</xdr:rowOff>
    </xdr:from>
    <xdr:to>
      <xdr:col>2</xdr:col>
      <xdr:colOff>106680</xdr:colOff>
      <xdr:row>137</xdr:row>
      <xdr:rowOff>76200</xdr:rowOff>
    </xdr:to>
    <xdr:sp macro="" textlink="">
      <xdr:nvSpPr>
        <xdr:cNvPr id="2" name="Text Box 63">
          <a:extLst>
            <a:ext uri="{FF2B5EF4-FFF2-40B4-BE49-F238E27FC236}">
              <a16:creationId xmlns="" xmlns:a16="http://schemas.microsoft.com/office/drawing/2014/main" id="{00000000-0008-0000-0000-000002000000}"/>
            </a:ext>
          </a:extLst>
        </xdr:cNvPr>
        <xdr:cNvSpPr txBox="1">
          <a:spLocks noChangeArrowheads="1"/>
        </xdr:cNvSpPr>
      </xdr:nvSpPr>
      <xdr:spPr bwMode="auto">
        <a:xfrm>
          <a:off x="11430" y="6981825"/>
          <a:ext cx="1847850" cy="145542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AU" sz="1200" b="1" i="0" strike="noStrike">
              <a:solidFill>
                <a:srgbClr val="FF0000"/>
              </a:solidFill>
              <a:latin typeface="Arial Narrow"/>
            </a:rPr>
            <a:t>Please read</a:t>
          </a:r>
          <a:endParaRPr lang="en-AU" sz="1000" b="0" i="0" strike="noStrike">
            <a:solidFill>
              <a:srgbClr val="FF0000"/>
            </a:solidFill>
            <a:latin typeface="Arial Narrow"/>
          </a:endParaRP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 charts in this Examples sheet are available when you use the Custom Chart macro on the IPART menu. </a:t>
          </a:r>
          <a:r>
            <a:rPr lang="en-AU" sz="1000" b="1" i="0" strike="noStrike">
              <a:solidFill>
                <a:srgbClr val="FF0000"/>
              </a:solidFill>
              <a:latin typeface="Arial Narrow"/>
            </a:rPr>
            <a:t>Note</a:t>
          </a:r>
          <a:r>
            <a:rPr lang="en-AU" sz="1000" b="0" i="0" strike="noStrike">
              <a:solidFill>
                <a:srgbClr val="FF0000"/>
              </a:solidFill>
              <a:latin typeface="Arial Narrow"/>
            </a:rPr>
            <a:t> their names, colours, font and its ize and other general features.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To produce a customised IPART chart</a:t>
          </a:r>
          <a:r>
            <a:rPr lang="en-AU" sz="1000" b="0" i="0" strike="noStrike">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Note</a:t>
          </a:r>
          <a:r>
            <a:rPr lang="en-AU" sz="1000" b="0" i="0" strike="noStrike">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a:t>
          </a:r>
          <a:r>
            <a:rPr lang="en-AU" sz="1000" b="1" i="0" strike="noStrike">
              <a:solidFill>
                <a:srgbClr val="FF0000"/>
              </a:solidFill>
              <a:latin typeface="Arial Narrow"/>
            </a:rPr>
            <a:t> </a:t>
          </a:r>
          <a:r>
            <a:rPr lang="en-AU" sz="1000" b="0" i="0" strike="noStrike">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 recommended way  to get Excel charts into a Word document</a:t>
          </a:r>
          <a:r>
            <a:rPr lang="en-AU" sz="1000" b="0" i="0" strike="noStrike">
              <a:solidFill>
                <a:srgbClr val="FF0000"/>
              </a:solidFill>
              <a:latin typeface="Arial Narrow"/>
            </a:rPr>
            <a:t>  (so that file sizes are kept to a minimum and Word file recipients cannot access your work sheets) follows.</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Select the chart </a:t>
          </a:r>
          <a:r>
            <a:rPr lang="en-AU" sz="1000" b="1" i="0" strike="noStrike">
              <a:solidFill>
                <a:srgbClr val="FF0000"/>
              </a:solidFill>
              <a:latin typeface="Arial Narrow"/>
            </a:rPr>
            <a:t>in Excel</a:t>
          </a:r>
          <a:r>
            <a:rPr lang="en-AU" sz="1000" b="0" i="0" strike="noStrike">
              <a:solidFill>
                <a:srgbClr val="FF0000"/>
              </a:solidFill>
              <a:latin typeface="Arial Narrow"/>
            </a:rPr>
            <a:t> and then under the IPART menu select </a:t>
          </a:r>
          <a:r>
            <a:rPr lang="en-AU" sz="1000" b="1" i="0" strike="noStrike">
              <a:solidFill>
                <a:srgbClr val="FF0000"/>
              </a:solidFill>
              <a:latin typeface="Arial Narrow"/>
            </a:rPr>
            <a:t>Copy Chart as Picture</a:t>
          </a:r>
          <a:r>
            <a:rPr lang="en-AU" sz="1000" b="0" i="0" strike="noStrike">
              <a:solidFill>
                <a:srgbClr val="FF0000"/>
              </a:solidFill>
              <a:latin typeface="Arial Narrow"/>
            </a:rPr>
            <a:t>.</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Then </a:t>
          </a:r>
          <a:r>
            <a:rPr lang="en-AU" sz="1000" b="1" i="0" strike="noStrike">
              <a:solidFill>
                <a:srgbClr val="FF0000"/>
              </a:solidFill>
              <a:latin typeface="Arial Narrow"/>
            </a:rPr>
            <a:t>in the destination Word document</a:t>
          </a:r>
          <a:r>
            <a:rPr lang="en-AU" sz="1000" b="0" i="0" strike="noStrike">
              <a:solidFill>
                <a:srgbClr val="FF0000"/>
              </a:solidFill>
              <a:latin typeface="Arial Narrow"/>
            </a:rPr>
            <a:t> created from the template Report &amp; determination, </a:t>
          </a:r>
          <a:r>
            <a:rPr lang="en-AU" sz="1000" b="1" i="0" strike="noStrike">
              <a:solidFill>
                <a:srgbClr val="FF0000"/>
              </a:solidFill>
              <a:latin typeface="Arial Narrow"/>
            </a:rPr>
            <a:t>Insert Figure framework</a:t>
          </a:r>
          <a:r>
            <a:rPr lang="en-AU" sz="1000" b="0" i="0" strike="noStrike">
              <a:solidFill>
                <a:srgbClr val="FF0000"/>
              </a:solidFill>
              <a:latin typeface="Arial Narrow"/>
            </a:rPr>
            <a:t> from the Report menu, put your cursor in the framework's cell, and then select </a:t>
          </a:r>
          <a:r>
            <a:rPr lang="en-AU" sz="1000" b="1" i="0" strike="noStrike">
              <a:solidFill>
                <a:srgbClr val="FF0000"/>
              </a:solidFill>
              <a:latin typeface="Arial Narrow"/>
            </a:rPr>
            <a:t>Paste Excel chart as a picutre</a:t>
          </a:r>
          <a:r>
            <a:rPr lang="en-AU" sz="1000" b="0" i="0" strike="noStrike">
              <a:solidFill>
                <a:srgbClr val="FF0000"/>
              </a:solidFill>
              <a:latin typeface="Arial Narrow"/>
            </a:rPr>
            <a:t> from the Report menu. (The chart is pasted as a Picture (Windows Metafile).)</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If you have elected in Word to </a:t>
          </a:r>
          <a:r>
            <a:rPr lang="en-AU" sz="1000" b="1" i="0" strike="noStrike">
              <a:solidFill>
                <a:srgbClr val="FF0000"/>
              </a:solidFill>
              <a:latin typeface="Arial Narrow"/>
            </a:rPr>
            <a:t>Insert/paste pictures as: In line with text</a:t>
          </a:r>
          <a:r>
            <a:rPr lang="en-AU" sz="1000" b="0" i="0" strike="noStrike">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175260</xdr:colOff>
      <xdr:row>156</xdr:row>
      <xdr:rowOff>43180</xdr:rowOff>
    </xdr:from>
    <xdr:to>
      <xdr:col>11</xdr:col>
      <xdr:colOff>464820</xdr:colOff>
      <xdr:row>157</xdr:row>
      <xdr:rowOff>7620</xdr:rowOff>
    </xdr:to>
    <xdr:sp macro="" textlink="">
      <xdr:nvSpPr>
        <xdr:cNvPr id="3" name="Line 104">
          <a:extLst>
            <a:ext uri="{FF2B5EF4-FFF2-40B4-BE49-F238E27FC236}">
              <a16:creationId xmlns="" xmlns:a16="http://schemas.microsoft.com/office/drawing/2014/main" id="{00000000-0008-0000-0000-000003000000}"/>
            </a:ext>
          </a:extLst>
        </xdr:cNvPr>
        <xdr:cNvSpPr>
          <a:spLocks noChangeShapeType="1"/>
        </xdr:cNvSpPr>
      </xdr:nvSpPr>
      <xdr:spPr bwMode="auto">
        <a:xfrm flipH="1" flipV="1">
          <a:off x="9814560" y="24335105"/>
          <a:ext cx="289560" cy="1168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147320</xdr:colOff>
      <xdr:row>42</xdr:row>
      <xdr:rowOff>45720</xdr:rowOff>
    </xdr:from>
    <xdr:to>
      <xdr:col>18</xdr:col>
      <xdr:colOff>482600</xdr:colOff>
      <xdr:row>201</xdr:row>
      <xdr:rowOff>137160</xdr:rowOff>
    </xdr:to>
    <xdr:sp macro="" textlink="">
      <xdr:nvSpPr>
        <xdr:cNvPr id="4" name="Rectangle 119">
          <a:extLst>
            <a:ext uri="{FF2B5EF4-FFF2-40B4-BE49-F238E27FC236}">
              <a16:creationId xmlns="" xmlns:a16="http://schemas.microsoft.com/office/drawing/2014/main" id="{00000000-0008-0000-0000-000004000000}"/>
            </a:ext>
          </a:extLst>
        </xdr:cNvPr>
        <xdr:cNvSpPr>
          <a:spLocks noChangeArrowheads="1"/>
        </xdr:cNvSpPr>
      </xdr:nvSpPr>
      <xdr:spPr bwMode="auto">
        <a:xfrm>
          <a:off x="1899920" y="7018020"/>
          <a:ext cx="14356080" cy="24323040"/>
        </a:xfrm>
        <a:prstGeom prst="rect">
          <a:avLst/>
        </a:prstGeom>
        <a:solidFill>
          <a:srgbClr val="C0C0C0"/>
        </a:solidFill>
        <a:ln w="9525">
          <a:solidFill>
            <a:srgbClr val="000000"/>
          </a:solidFill>
          <a:miter lim="800000"/>
          <a:headEnd/>
          <a:tailEnd/>
        </a:ln>
      </xdr:spPr>
    </xdr:sp>
    <xdr:clientData/>
  </xdr:twoCellAnchor>
  <xdr:twoCellAnchor>
    <xdr:from>
      <xdr:col>2</xdr:col>
      <xdr:colOff>266700</xdr:colOff>
      <xdr:row>43</xdr:row>
      <xdr:rowOff>60960</xdr:rowOff>
    </xdr:from>
    <xdr:to>
      <xdr:col>10</xdr:col>
      <xdr:colOff>190500</xdr:colOff>
      <xdr:row>59</xdr:row>
      <xdr:rowOff>129540</xdr:rowOff>
    </xdr:to>
    <xdr:graphicFrame macro="">
      <xdr:nvGraphicFramePr>
        <xdr:cNvPr id="6" name="1. Line">
          <a:extLst>
            <a:ext uri="{FF2B5EF4-FFF2-40B4-BE49-F238E27FC236}">
              <a16:creationId xmlns=""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388620</xdr:colOff>
      <xdr:row>119</xdr:row>
      <xdr:rowOff>106680</xdr:rowOff>
    </xdr:from>
    <xdr:to>
      <xdr:col>18</xdr:col>
      <xdr:colOff>312420</xdr:colOff>
      <xdr:row>136</xdr:row>
      <xdr:rowOff>30480</xdr:rowOff>
    </xdr:to>
    <xdr:graphicFrame macro="">
      <xdr:nvGraphicFramePr>
        <xdr:cNvPr id="7" name="10. Stacked column">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419100</xdr:colOff>
      <xdr:row>80</xdr:row>
      <xdr:rowOff>53340</xdr:rowOff>
    </xdr:from>
    <xdr:to>
      <xdr:col>18</xdr:col>
      <xdr:colOff>342900</xdr:colOff>
      <xdr:row>96</xdr:row>
      <xdr:rowOff>114300</xdr:rowOff>
    </xdr:to>
    <xdr:graphicFrame macro="">
      <xdr:nvGraphicFramePr>
        <xdr:cNvPr id="8" name="6. Cluster bar">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381000</xdr:colOff>
      <xdr:row>138</xdr:row>
      <xdr:rowOff>53340</xdr:rowOff>
    </xdr:from>
    <xdr:to>
      <xdr:col>18</xdr:col>
      <xdr:colOff>304800</xdr:colOff>
      <xdr:row>154</xdr:row>
      <xdr:rowOff>106680</xdr:rowOff>
    </xdr:to>
    <xdr:graphicFrame macro="">
      <xdr:nvGraphicFramePr>
        <xdr:cNvPr id="9" name="12. Line-column on 2 axes">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61</xdr:row>
      <xdr:rowOff>129540</xdr:rowOff>
    </xdr:from>
    <xdr:to>
      <xdr:col>18</xdr:col>
      <xdr:colOff>342900</xdr:colOff>
      <xdr:row>78</xdr:row>
      <xdr:rowOff>45720</xdr:rowOff>
    </xdr:to>
    <xdr:graphicFrame macro="">
      <xdr:nvGraphicFramePr>
        <xdr:cNvPr id="10" name="4. Stacked area">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251460</xdr:colOff>
      <xdr:row>80</xdr:row>
      <xdr:rowOff>60960</xdr:rowOff>
    </xdr:from>
    <xdr:to>
      <xdr:col>10</xdr:col>
      <xdr:colOff>175260</xdr:colOff>
      <xdr:row>96</xdr:row>
      <xdr:rowOff>129540</xdr:rowOff>
    </xdr:to>
    <xdr:graphicFrame macro="">
      <xdr:nvGraphicFramePr>
        <xdr:cNvPr id="11" name="5. 100% Stacked area">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243840</xdr:colOff>
      <xdr:row>138</xdr:row>
      <xdr:rowOff>53340</xdr:rowOff>
    </xdr:from>
    <xdr:to>
      <xdr:col>10</xdr:col>
      <xdr:colOff>167640</xdr:colOff>
      <xdr:row>154</xdr:row>
      <xdr:rowOff>114300</xdr:rowOff>
    </xdr:to>
    <xdr:graphicFrame macro="">
      <xdr:nvGraphicFramePr>
        <xdr:cNvPr id="12" name="11. 100% Stacked column">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243840</xdr:colOff>
      <xdr:row>119</xdr:row>
      <xdr:rowOff>114300</xdr:rowOff>
    </xdr:from>
    <xdr:to>
      <xdr:col>10</xdr:col>
      <xdr:colOff>167640</xdr:colOff>
      <xdr:row>136</xdr:row>
      <xdr:rowOff>38100</xdr:rowOff>
    </xdr:to>
    <xdr:graphicFrame macro="">
      <xdr:nvGraphicFramePr>
        <xdr:cNvPr id="13" name="9. Cluster column">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371475</xdr:colOff>
      <xdr:row>155</xdr:row>
      <xdr:rowOff>9525</xdr:rowOff>
    </xdr:from>
    <xdr:to>
      <xdr:col>18</xdr:col>
      <xdr:colOff>302895</xdr:colOff>
      <xdr:row>156</xdr:row>
      <xdr:rowOff>47625</xdr:rowOff>
    </xdr:to>
    <xdr:sp macro="" textlink="">
      <xdr:nvSpPr>
        <xdr:cNvPr id="14" name="Text Box 51">
          <a:extLst>
            <a:ext uri="{FF2B5EF4-FFF2-40B4-BE49-F238E27FC236}">
              <a16:creationId xmlns="" xmlns:a16="http://schemas.microsoft.com/office/drawing/2014/main" id="{00000000-0008-0000-0000-00000E000000}"/>
            </a:ext>
          </a:extLst>
        </xdr:cNvPr>
        <xdr:cNvSpPr txBox="1">
          <a:spLocks noChangeArrowheads="1"/>
        </xdr:cNvSpPr>
      </xdr:nvSpPr>
      <xdr:spPr bwMode="auto">
        <a:xfrm>
          <a:off x="9134475" y="242125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Don't forget to alter the value axes so that the grid aligns with the values on each side.</a:t>
          </a:r>
        </a:p>
      </xdr:txBody>
    </xdr:sp>
    <xdr:clientData/>
  </xdr:twoCellAnchor>
  <xdr:twoCellAnchor>
    <xdr:from>
      <xdr:col>10</xdr:col>
      <xdr:colOff>428625</xdr:colOff>
      <xdr:row>97</xdr:row>
      <xdr:rowOff>0</xdr:rowOff>
    </xdr:from>
    <xdr:to>
      <xdr:col>18</xdr:col>
      <xdr:colOff>340990</xdr:colOff>
      <xdr:row>98</xdr:row>
      <xdr:rowOff>49671</xdr:rowOff>
    </xdr:to>
    <xdr:sp macro="" textlink="">
      <xdr:nvSpPr>
        <xdr:cNvPr id="15" name="Text Box 52">
          <a:extLst>
            <a:ext uri="{FF2B5EF4-FFF2-40B4-BE49-F238E27FC236}">
              <a16:creationId xmlns="" xmlns:a16="http://schemas.microsoft.com/office/drawing/2014/main" id="{00000000-0008-0000-0000-00000F000000}"/>
            </a:ext>
          </a:extLst>
        </xdr:cNvPr>
        <xdr:cNvSpPr txBox="1">
          <a:spLocks noChangeArrowheads="1"/>
        </xdr:cNvSpPr>
      </xdr:nvSpPr>
      <xdr:spPr bwMode="auto">
        <a:xfrm>
          <a:off x="9191625" y="15363825"/>
          <a:ext cx="6922765" cy="20207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Alter the height of the bar graph to suit the number of categories you have to display.</a:t>
          </a:r>
        </a:p>
      </xdr:txBody>
    </xdr:sp>
    <xdr:clientData/>
  </xdr:twoCellAnchor>
  <xdr:twoCellAnchor>
    <xdr:from>
      <xdr:col>10</xdr:col>
      <xdr:colOff>419100</xdr:colOff>
      <xdr:row>43</xdr:row>
      <xdr:rowOff>60960</xdr:rowOff>
    </xdr:from>
    <xdr:to>
      <xdr:col>18</xdr:col>
      <xdr:colOff>342900</xdr:colOff>
      <xdr:row>59</xdr:row>
      <xdr:rowOff>129540</xdr:rowOff>
    </xdr:to>
    <xdr:graphicFrame macro="">
      <xdr:nvGraphicFramePr>
        <xdr:cNvPr id="16" name="2. Scatter">
          <a:extLst>
            <a:ext uri="{FF2B5EF4-FFF2-40B4-BE49-F238E27FC236}">
              <a16:creationId xmlns=""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259080</xdr:colOff>
      <xdr:row>61</xdr:row>
      <xdr:rowOff>137160</xdr:rowOff>
    </xdr:from>
    <xdr:to>
      <xdr:col>10</xdr:col>
      <xdr:colOff>182880</xdr:colOff>
      <xdr:row>78</xdr:row>
      <xdr:rowOff>53340</xdr:rowOff>
    </xdr:to>
    <xdr:graphicFrame macro="">
      <xdr:nvGraphicFramePr>
        <xdr:cNvPr id="17" name="3. Scatter connected by line">
          <a:extLst>
            <a:ext uri="{FF2B5EF4-FFF2-40B4-BE49-F238E27FC236}">
              <a16:creationId xmlns=""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243840</xdr:colOff>
      <xdr:row>158</xdr:row>
      <xdr:rowOff>0</xdr:rowOff>
    </xdr:from>
    <xdr:to>
      <xdr:col>10</xdr:col>
      <xdr:colOff>167640</xdr:colOff>
      <xdr:row>174</xdr:row>
      <xdr:rowOff>60960</xdr:rowOff>
    </xdr:to>
    <xdr:graphicFrame macro="">
      <xdr:nvGraphicFramePr>
        <xdr:cNvPr id="18" name="13. Pie">
          <a:extLst>
            <a:ext uri="{FF2B5EF4-FFF2-40B4-BE49-F238E27FC236}">
              <a16:creationId xmlns=""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381000</xdr:colOff>
      <xdr:row>158</xdr:row>
      <xdr:rowOff>0</xdr:rowOff>
    </xdr:from>
    <xdr:to>
      <xdr:col>18</xdr:col>
      <xdr:colOff>304800</xdr:colOff>
      <xdr:row>174</xdr:row>
      <xdr:rowOff>60960</xdr:rowOff>
    </xdr:to>
    <xdr:graphicFrame macro="">
      <xdr:nvGraphicFramePr>
        <xdr:cNvPr id="19" name="14. Pie of pie">
          <a:extLst>
            <a:ext uri="{FF2B5EF4-FFF2-40B4-BE49-F238E27FC236}">
              <a16:creationId xmlns=""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251460</xdr:colOff>
      <xdr:row>176</xdr:row>
      <xdr:rowOff>91440</xdr:rowOff>
    </xdr:from>
    <xdr:to>
      <xdr:col>10</xdr:col>
      <xdr:colOff>175260</xdr:colOff>
      <xdr:row>193</xdr:row>
      <xdr:rowOff>7620</xdr:rowOff>
    </xdr:to>
    <xdr:graphicFrame macro="">
      <xdr:nvGraphicFramePr>
        <xdr:cNvPr id="20" name="15. Bar of pie">
          <a:extLst>
            <a:ext uri="{FF2B5EF4-FFF2-40B4-BE49-F238E27FC236}">
              <a16:creationId xmlns=""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251460</xdr:colOff>
      <xdr:row>101</xdr:row>
      <xdr:rowOff>53340</xdr:rowOff>
    </xdr:from>
    <xdr:to>
      <xdr:col>10</xdr:col>
      <xdr:colOff>175260</xdr:colOff>
      <xdr:row>117</xdr:row>
      <xdr:rowOff>114300</xdr:rowOff>
    </xdr:to>
    <xdr:graphicFrame macro="">
      <xdr:nvGraphicFramePr>
        <xdr:cNvPr id="21" name="7. Stacked bar">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403860</xdr:colOff>
      <xdr:row>101</xdr:row>
      <xdr:rowOff>45720</xdr:rowOff>
    </xdr:from>
    <xdr:to>
      <xdr:col>18</xdr:col>
      <xdr:colOff>327660</xdr:colOff>
      <xdr:row>117</xdr:row>
      <xdr:rowOff>114300</xdr:rowOff>
    </xdr:to>
    <xdr:graphicFrame macro="">
      <xdr:nvGraphicFramePr>
        <xdr:cNvPr id="22" name="8. 100% Stacked bar">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255270</xdr:colOff>
      <xdr:row>42</xdr:row>
      <xdr:rowOff>47625</xdr:rowOff>
    </xdr:from>
    <xdr:to>
      <xdr:col>10</xdr:col>
      <xdr:colOff>186690</xdr:colOff>
      <xdr:row>43</xdr:row>
      <xdr:rowOff>85725</xdr:rowOff>
    </xdr:to>
    <xdr:sp macro="" textlink="">
      <xdr:nvSpPr>
        <xdr:cNvPr id="23" name="Text Box 121">
          <a:extLst>
            <a:ext uri="{FF2B5EF4-FFF2-40B4-BE49-F238E27FC236}">
              <a16:creationId xmlns="" xmlns:a16="http://schemas.microsoft.com/office/drawing/2014/main" id="{00000000-0008-0000-0000-000017000000}"/>
            </a:ext>
          </a:extLst>
        </xdr:cNvPr>
        <xdr:cNvSpPr txBox="1">
          <a:spLocks noChangeArrowheads="1"/>
        </xdr:cNvSpPr>
      </xdr:nvSpPr>
      <xdr:spPr bwMode="auto">
        <a:xfrm>
          <a:off x="2007870" y="70294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 Line</a:t>
          </a:r>
        </a:p>
      </xdr:txBody>
    </xdr:sp>
    <xdr:clientData/>
  </xdr:twoCellAnchor>
  <xdr:twoCellAnchor>
    <xdr:from>
      <xdr:col>10</xdr:col>
      <xdr:colOff>409575</xdr:colOff>
      <xdr:row>42</xdr:row>
      <xdr:rowOff>47625</xdr:rowOff>
    </xdr:from>
    <xdr:to>
      <xdr:col>18</xdr:col>
      <xdr:colOff>340995</xdr:colOff>
      <xdr:row>43</xdr:row>
      <xdr:rowOff>85725</xdr:rowOff>
    </xdr:to>
    <xdr:sp macro="" textlink="">
      <xdr:nvSpPr>
        <xdr:cNvPr id="24" name="Text Box 122">
          <a:extLst>
            <a:ext uri="{FF2B5EF4-FFF2-40B4-BE49-F238E27FC236}">
              <a16:creationId xmlns="" xmlns:a16="http://schemas.microsoft.com/office/drawing/2014/main" id="{00000000-0008-0000-0000-000018000000}"/>
            </a:ext>
          </a:extLst>
        </xdr:cNvPr>
        <xdr:cNvSpPr txBox="1">
          <a:spLocks noChangeArrowheads="1"/>
        </xdr:cNvSpPr>
      </xdr:nvSpPr>
      <xdr:spPr bwMode="auto">
        <a:xfrm>
          <a:off x="9172575" y="70294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2. Scatter</a:t>
          </a:r>
        </a:p>
      </xdr:txBody>
    </xdr:sp>
    <xdr:clientData/>
  </xdr:twoCellAnchor>
  <xdr:twoCellAnchor>
    <xdr:from>
      <xdr:col>2</xdr:col>
      <xdr:colOff>255270</xdr:colOff>
      <xdr:row>60</xdr:row>
      <xdr:rowOff>106680</xdr:rowOff>
    </xdr:from>
    <xdr:to>
      <xdr:col>10</xdr:col>
      <xdr:colOff>186690</xdr:colOff>
      <xdr:row>62</xdr:row>
      <xdr:rowOff>0</xdr:rowOff>
    </xdr:to>
    <xdr:sp macro="" textlink="">
      <xdr:nvSpPr>
        <xdr:cNvPr id="25" name="Text Box 123">
          <a:extLst>
            <a:ext uri="{FF2B5EF4-FFF2-40B4-BE49-F238E27FC236}">
              <a16:creationId xmlns="" xmlns:a16="http://schemas.microsoft.com/office/drawing/2014/main" id="{00000000-0008-0000-0000-000019000000}"/>
            </a:ext>
          </a:extLst>
        </xdr:cNvPr>
        <xdr:cNvSpPr txBox="1">
          <a:spLocks noChangeArrowheads="1"/>
        </xdr:cNvSpPr>
      </xdr:nvSpPr>
      <xdr:spPr bwMode="auto">
        <a:xfrm>
          <a:off x="2007870" y="983170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3. Scatter connected by line</a:t>
          </a:r>
        </a:p>
      </xdr:txBody>
    </xdr:sp>
    <xdr:clientData/>
  </xdr:twoCellAnchor>
  <xdr:twoCellAnchor>
    <xdr:from>
      <xdr:col>10</xdr:col>
      <xdr:colOff>419100</xdr:colOff>
      <xdr:row>60</xdr:row>
      <xdr:rowOff>106680</xdr:rowOff>
    </xdr:from>
    <xdr:to>
      <xdr:col>18</xdr:col>
      <xdr:colOff>350520</xdr:colOff>
      <xdr:row>62</xdr:row>
      <xdr:rowOff>0</xdr:rowOff>
    </xdr:to>
    <xdr:sp macro="" textlink="">
      <xdr:nvSpPr>
        <xdr:cNvPr id="26" name="Text Box 124">
          <a:extLst>
            <a:ext uri="{FF2B5EF4-FFF2-40B4-BE49-F238E27FC236}">
              <a16:creationId xmlns="" xmlns:a16="http://schemas.microsoft.com/office/drawing/2014/main" id="{00000000-0008-0000-0000-00001A000000}"/>
            </a:ext>
          </a:extLst>
        </xdr:cNvPr>
        <xdr:cNvSpPr txBox="1">
          <a:spLocks noChangeArrowheads="1"/>
        </xdr:cNvSpPr>
      </xdr:nvSpPr>
      <xdr:spPr bwMode="auto">
        <a:xfrm>
          <a:off x="9182100" y="983170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4. Stacked area</a:t>
          </a:r>
        </a:p>
      </xdr:txBody>
    </xdr:sp>
    <xdr:clientData/>
  </xdr:twoCellAnchor>
  <xdr:twoCellAnchor>
    <xdr:from>
      <xdr:col>2</xdr:col>
      <xdr:colOff>253365</xdr:colOff>
      <xdr:row>79</xdr:row>
      <xdr:rowOff>38100</xdr:rowOff>
    </xdr:from>
    <xdr:to>
      <xdr:col>10</xdr:col>
      <xdr:colOff>184785</xdr:colOff>
      <xdr:row>80</xdr:row>
      <xdr:rowOff>76200</xdr:rowOff>
    </xdr:to>
    <xdr:sp macro="" textlink="">
      <xdr:nvSpPr>
        <xdr:cNvPr id="27" name="Text Box 125">
          <a:extLst>
            <a:ext uri="{FF2B5EF4-FFF2-40B4-BE49-F238E27FC236}">
              <a16:creationId xmlns="" xmlns:a16="http://schemas.microsoft.com/office/drawing/2014/main" id="{00000000-0008-0000-0000-00001B000000}"/>
            </a:ext>
          </a:extLst>
        </xdr:cNvPr>
        <xdr:cNvSpPr txBox="1">
          <a:spLocks noChangeArrowheads="1"/>
        </xdr:cNvSpPr>
      </xdr:nvSpPr>
      <xdr:spPr bwMode="auto">
        <a:xfrm>
          <a:off x="2005965" y="1265872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5. 100% Stacked area</a:t>
          </a:r>
        </a:p>
      </xdr:txBody>
    </xdr:sp>
    <xdr:clientData/>
  </xdr:twoCellAnchor>
  <xdr:twoCellAnchor>
    <xdr:from>
      <xdr:col>10</xdr:col>
      <xdr:colOff>409575</xdr:colOff>
      <xdr:row>79</xdr:row>
      <xdr:rowOff>11430</xdr:rowOff>
    </xdr:from>
    <xdr:to>
      <xdr:col>18</xdr:col>
      <xdr:colOff>340995</xdr:colOff>
      <xdr:row>80</xdr:row>
      <xdr:rowOff>49530</xdr:rowOff>
    </xdr:to>
    <xdr:sp macro="" textlink="">
      <xdr:nvSpPr>
        <xdr:cNvPr id="28" name="Text Box 126">
          <a:extLst>
            <a:ext uri="{FF2B5EF4-FFF2-40B4-BE49-F238E27FC236}">
              <a16:creationId xmlns="" xmlns:a16="http://schemas.microsoft.com/office/drawing/2014/main" id="{00000000-0008-0000-0000-00001C000000}"/>
            </a:ext>
          </a:extLst>
        </xdr:cNvPr>
        <xdr:cNvSpPr txBox="1">
          <a:spLocks noChangeArrowheads="1"/>
        </xdr:cNvSpPr>
      </xdr:nvSpPr>
      <xdr:spPr bwMode="auto">
        <a:xfrm>
          <a:off x="9172575" y="126320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6. Cluster bar</a:t>
          </a:r>
        </a:p>
      </xdr:txBody>
    </xdr:sp>
    <xdr:clientData/>
  </xdr:twoCellAnchor>
  <xdr:twoCellAnchor>
    <xdr:from>
      <xdr:col>2</xdr:col>
      <xdr:colOff>243840</xdr:colOff>
      <xdr:row>100</xdr:row>
      <xdr:rowOff>28575</xdr:rowOff>
    </xdr:from>
    <xdr:to>
      <xdr:col>10</xdr:col>
      <xdr:colOff>175260</xdr:colOff>
      <xdr:row>101</xdr:row>
      <xdr:rowOff>59055</xdr:rowOff>
    </xdr:to>
    <xdr:sp macro="" textlink="">
      <xdr:nvSpPr>
        <xdr:cNvPr id="29" name="Text Box 127">
          <a:extLst>
            <a:ext uri="{FF2B5EF4-FFF2-40B4-BE49-F238E27FC236}">
              <a16:creationId xmlns="" xmlns:a16="http://schemas.microsoft.com/office/drawing/2014/main" id="{00000000-0008-0000-0000-00001D000000}"/>
            </a:ext>
          </a:extLst>
        </xdr:cNvPr>
        <xdr:cNvSpPr txBox="1">
          <a:spLocks noChangeArrowheads="1"/>
        </xdr:cNvSpPr>
      </xdr:nvSpPr>
      <xdr:spPr bwMode="auto">
        <a:xfrm>
          <a:off x="1996440" y="15849600"/>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7. Stacked bar</a:t>
          </a:r>
        </a:p>
      </xdr:txBody>
    </xdr:sp>
    <xdr:clientData/>
  </xdr:twoCellAnchor>
  <xdr:twoCellAnchor>
    <xdr:from>
      <xdr:col>10</xdr:col>
      <xdr:colOff>400050</xdr:colOff>
      <xdr:row>100</xdr:row>
      <xdr:rowOff>28575</xdr:rowOff>
    </xdr:from>
    <xdr:to>
      <xdr:col>18</xdr:col>
      <xdr:colOff>323850</xdr:colOff>
      <xdr:row>101</xdr:row>
      <xdr:rowOff>59055</xdr:rowOff>
    </xdr:to>
    <xdr:sp macro="" textlink="">
      <xdr:nvSpPr>
        <xdr:cNvPr id="30" name="Text Box 128">
          <a:extLst>
            <a:ext uri="{FF2B5EF4-FFF2-40B4-BE49-F238E27FC236}">
              <a16:creationId xmlns="" xmlns:a16="http://schemas.microsoft.com/office/drawing/2014/main" id="{00000000-0008-0000-0000-00001E000000}"/>
            </a:ext>
          </a:extLst>
        </xdr:cNvPr>
        <xdr:cNvSpPr txBox="1">
          <a:spLocks noChangeArrowheads="1"/>
        </xdr:cNvSpPr>
      </xdr:nvSpPr>
      <xdr:spPr bwMode="auto">
        <a:xfrm>
          <a:off x="9163050" y="15849600"/>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8. 100% Stacked bar</a:t>
          </a:r>
        </a:p>
      </xdr:txBody>
    </xdr:sp>
    <xdr:clientData/>
  </xdr:twoCellAnchor>
  <xdr:twoCellAnchor>
    <xdr:from>
      <xdr:col>2</xdr:col>
      <xdr:colOff>253365</xdr:colOff>
      <xdr:row>118</xdr:row>
      <xdr:rowOff>87630</xdr:rowOff>
    </xdr:from>
    <xdr:to>
      <xdr:col>10</xdr:col>
      <xdr:colOff>184785</xdr:colOff>
      <xdr:row>119</xdr:row>
      <xdr:rowOff>125730</xdr:rowOff>
    </xdr:to>
    <xdr:sp macro="" textlink="">
      <xdr:nvSpPr>
        <xdr:cNvPr id="31" name="Text Box 131">
          <a:extLst>
            <a:ext uri="{FF2B5EF4-FFF2-40B4-BE49-F238E27FC236}">
              <a16:creationId xmlns="" xmlns:a16="http://schemas.microsoft.com/office/drawing/2014/main" id="{00000000-0008-0000-0000-00001F000000}"/>
            </a:ext>
          </a:extLst>
        </xdr:cNvPr>
        <xdr:cNvSpPr txBox="1">
          <a:spLocks noChangeArrowheads="1"/>
        </xdr:cNvSpPr>
      </xdr:nvSpPr>
      <xdr:spPr bwMode="auto">
        <a:xfrm>
          <a:off x="2005965" y="186518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9. Cluster column</a:t>
          </a:r>
        </a:p>
      </xdr:txBody>
    </xdr:sp>
    <xdr:clientData/>
  </xdr:twoCellAnchor>
  <xdr:twoCellAnchor>
    <xdr:from>
      <xdr:col>10</xdr:col>
      <xdr:colOff>409575</xdr:colOff>
      <xdr:row>118</xdr:row>
      <xdr:rowOff>87630</xdr:rowOff>
    </xdr:from>
    <xdr:to>
      <xdr:col>18</xdr:col>
      <xdr:colOff>340995</xdr:colOff>
      <xdr:row>119</xdr:row>
      <xdr:rowOff>125730</xdr:rowOff>
    </xdr:to>
    <xdr:sp macro="" textlink="">
      <xdr:nvSpPr>
        <xdr:cNvPr id="32" name="Text Box 132">
          <a:extLst>
            <a:ext uri="{FF2B5EF4-FFF2-40B4-BE49-F238E27FC236}">
              <a16:creationId xmlns="" xmlns:a16="http://schemas.microsoft.com/office/drawing/2014/main" id="{00000000-0008-0000-0000-000020000000}"/>
            </a:ext>
          </a:extLst>
        </xdr:cNvPr>
        <xdr:cNvSpPr txBox="1">
          <a:spLocks noChangeArrowheads="1"/>
        </xdr:cNvSpPr>
      </xdr:nvSpPr>
      <xdr:spPr bwMode="auto">
        <a:xfrm>
          <a:off x="9172575" y="186518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10. Stacked column</a:t>
          </a:r>
        </a:p>
      </xdr:txBody>
    </xdr:sp>
    <xdr:clientData/>
  </xdr:twoCellAnchor>
  <xdr:twoCellAnchor>
    <xdr:from>
      <xdr:col>2</xdr:col>
      <xdr:colOff>243840</xdr:colOff>
      <xdr:row>137</xdr:row>
      <xdr:rowOff>28575</xdr:rowOff>
    </xdr:from>
    <xdr:to>
      <xdr:col>10</xdr:col>
      <xdr:colOff>175260</xdr:colOff>
      <xdr:row>138</xdr:row>
      <xdr:rowOff>59055</xdr:rowOff>
    </xdr:to>
    <xdr:sp macro="" textlink="">
      <xdr:nvSpPr>
        <xdr:cNvPr id="33" name="Text Box 133">
          <a:extLst>
            <a:ext uri="{FF2B5EF4-FFF2-40B4-BE49-F238E27FC236}">
              <a16:creationId xmlns="" xmlns:a16="http://schemas.microsoft.com/office/drawing/2014/main" id="{00000000-0008-0000-0000-000021000000}"/>
            </a:ext>
          </a:extLst>
        </xdr:cNvPr>
        <xdr:cNvSpPr txBox="1">
          <a:spLocks noChangeArrowheads="1"/>
        </xdr:cNvSpPr>
      </xdr:nvSpPr>
      <xdr:spPr bwMode="auto">
        <a:xfrm>
          <a:off x="1996440" y="21488400"/>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11. 100% Stacked column</a:t>
          </a:r>
        </a:p>
      </xdr:txBody>
    </xdr:sp>
    <xdr:clientData/>
  </xdr:twoCellAnchor>
  <xdr:twoCellAnchor>
    <xdr:from>
      <xdr:col>10</xdr:col>
      <xdr:colOff>400050</xdr:colOff>
      <xdr:row>137</xdr:row>
      <xdr:rowOff>28575</xdr:rowOff>
    </xdr:from>
    <xdr:to>
      <xdr:col>18</xdr:col>
      <xdr:colOff>323850</xdr:colOff>
      <xdr:row>138</xdr:row>
      <xdr:rowOff>59055</xdr:rowOff>
    </xdr:to>
    <xdr:sp macro="" textlink="">
      <xdr:nvSpPr>
        <xdr:cNvPr id="34" name="Text Box 134">
          <a:extLst>
            <a:ext uri="{FF2B5EF4-FFF2-40B4-BE49-F238E27FC236}">
              <a16:creationId xmlns="" xmlns:a16="http://schemas.microsoft.com/office/drawing/2014/main" id="{00000000-0008-0000-0000-000022000000}"/>
            </a:ext>
          </a:extLst>
        </xdr:cNvPr>
        <xdr:cNvSpPr txBox="1">
          <a:spLocks noChangeArrowheads="1"/>
        </xdr:cNvSpPr>
      </xdr:nvSpPr>
      <xdr:spPr bwMode="auto">
        <a:xfrm>
          <a:off x="9163050" y="21488400"/>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12. Line-column on 2 axes</a:t>
          </a:r>
        </a:p>
      </xdr:txBody>
    </xdr:sp>
    <xdr:clientData/>
  </xdr:twoCellAnchor>
  <xdr:twoCellAnchor>
    <xdr:from>
      <xdr:col>2</xdr:col>
      <xdr:colOff>222885</xdr:colOff>
      <xdr:row>156</xdr:row>
      <xdr:rowOff>116205</xdr:rowOff>
    </xdr:from>
    <xdr:to>
      <xdr:col>10</xdr:col>
      <xdr:colOff>146685</xdr:colOff>
      <xdr:row>158</xdr:row>
      <xdr:rowOff>9525</xdr:rowOff>
    </xdr:to>
    <xdr:sp macro="" textlink="">
      <xdr:nvSpPr>
        <xdr:cNvPr id="35" name="Text Box 135">
          <a:extLst>
            <a:ext uri="{FF2B5EF4-FFF2-40B4-BE49-F238E27FC236}">
              <a16:creationId xmlns="" xmlns:a16="http://schemas.microsoft.com/office/drawing/2014/main" id="{00000000-0008-0000-0000-000023000000}"/>
            </a:ext>
          </a:extLst>
        </xdr:cNvPr>
        <xdr:cNvSpPr txBox="1">
          <a:spLocks noChangeArrowheads="1"/>
        </xdr:cNvSpPr>
      </xdr:nvSpPr>
      <xdr:spPr bwMode="auto">
        <a:xfrm>
          <a:off x="1975485" y="24471630"/>
          <a:ext cx="693420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13. Pie</a:t>
          </a:r>
        </a:p>
      </xdr:txBody>
    </xdr:sp>
    <xdr:clientData/>
  </xdr:twoCellAnchor>
  <xdr:twoCellAnchor>
    <xdr:from>
      <xdr:col>10</xdr:col>
      <xdr:colOff>371475</xdr:colOff>
      <xdr:row>156</xdr:row>
      <xdr:rowOff>116205</xdr:rowOff>
    </xdr:from>
    <xdr:to>
      <xdr:col>18</xdr:col>
      <xdr:colOff>302895</xdr:colOff>
      <xdr:row>158</xdr:row>
      <xdr:rowOff>9525</xdr:rowOff>
    </xdr:to>
    <xdr:sp macro="" textlink="">
      <xdr:nvSpPr>
        <xdr:cNvPr id="36" name="Text Box 136">
          <a:extLst>
            <a:ext uri="{FF2B5EF4-FFF2-40B4-BE49-F238E27FC236}">
              <a16:creationId xmlns="" xmlns:a16="http://schemas.microsoft.com/office/drawing/2014/main" id="{00000000-0008-0000-0000-000024000000}"/>
            </a:ext>
          </a:extLst>
        </xdr:cNvPr>
        <xdr:cNvSpPr txBox="1">
          <a:spLocks noChangeArrowheads="1"/>
        </xdr:cNvSpPr>
      </xdr:nvSpPr>
      <xdr:spPr bwMode="auto">
        <a:xfrm>
          <a:off x="9134475" y="24471630"/>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14. Pie of pie</a:t>
          </a:r>
        </a:p>
      </xdr:txBody>
    </xdr:sp>
    <xdr:clientData/>
  </xdr:twoCellAnchor>
  <xdr:twoCellAnchor>
    <xdr:from>
      <xdr:col>2</xdr:col>
      <xdr:colOff>234315</xdr:colOff>
      <xdr:row>175</xdr:row>
      <xdr:rowOff>49530</xdr:rowOff>
    </xdr:from>
    <xdr:to>
      <xdr:col>10</xdr:col>
      <xdr:colOff>165735</xdr:colOff>
      <xdr:row>176</xdr:row>
      <xdr:rowOff>87630</xdr:rowOff>
    </xdr:to>
    <xdr:sp macro="" textlink="">
      <xdr:nvSpPr>
        <xdr:cNvPr id="37" name="Text Box 137">
          <a:extLst>
            <a:ext uri="{FF2B5EF4-FFF2-40B4-BE49-F238E27FC236}">
              <a16:creationId xmlns="" xmlns:a16="http://schemas.microsoft.com/office/drawing/2014/main" id="{00000000-0008-0000-0000-000025000000}"/>
            </a:ext>
          </a:extLst>
        </xdr:cNvPr>
        <xdr:cNvSpPr txBox="1">
          <a:spLocks noChangeArrowheads="1"/>
        </xdr:cNvSpPr>
      </xdr:nvSpPr>
      <xdr:spPr bwMode="auto">
        <a:xfrm>
          <a:off x="1986915" y="273005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15. Bar of pie</a:t>
          </a:r>
        </a:p>
      </xdr:txBody>
    </xdr:sp>
    <xdr:clientData/>
  </xdr:twoCellAnchor>
  <xdr:twoCellAnchor editAs="absolute">
    <xdr:from>
      <xdr:col>11</xdr:col>
      <xdr:colOff>299085</xdr:colOff>
      <xdr:row>151</xdr:row>
      <xdr:rowOff>142875</xdr:rowOff>
    </xdr:from>
    <xdr:to>
      <xdr:col>13</xdr:col>
      <xdr:colOff>344805</xdr:colOff>
      <xdr:row>166</xdr:row>
      <xdr:rowOff>9525</xdr:rowOff>
    </xdr:to>
    <xdr:sp macro="" textlink="">
      <xdr:nvSpPr>
        <xdr:cNvPr id="38" name="Text Box 87">
          <a:extLst>
            <a:ext uri="{FF2B5EF4-FFF2-40B4-BE49-F238E27FC236}">
              <a16:creationId xmlns="" xmlns:a16="http://schemas.microsoft.com/office/drawing/2014/main" id="{00000000-0008-0000-0000-000026000000}"/>
            </a:ext>
          </a:extLst>
        </xdr:cNvPr>
        <xdr:cNvSpPr txBox="1">
          <a:spLocks noChangeArrowheads="1"/>
        </xdr:cNvSpPr>
      </xdr:nvSpPr>
      <xdr:spPr bwMode="auto">
        <a:xfrm>
          <a:off x="9938385" y="23672800"/>
          <a:ext cx="1798320" cy="2152650"/>
        </a:xfrm>
        <a:prstGeom prst="rect">
          <a:avLst/>
        </a:prstGeom>
        <a:solidFill>
          <a:srgbClr val="FFFFFF"/>
        </a:solidFill>
        <a:ln w="25400">
          <a:solidFill>
            <a:srgbClr val="000000"/>
          </a:solidFill>
          <a:miter lim="800000"/>
          <a:headEnd/>
          <a:tailEnd/>
        </a:ln>
      </xdr:spPr>
      <xdr:txBody>
        <a:bodyPr vertOverflow="clip" wrap="square" lIns="27432" tIns="22860" rIns="0" bIns="0" anchor="t" upright="1"/>
        <a:lstStyle/>
        <a:p>
          <a:pPr algn="l" rtl="0">
            <a:defRPr sz="1000"/>
          </a:pPr>
          <a:r>
            <a:rPr lang="en-AU" sz="1000" b="0" i="0" strike="noStrike">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strike="noStrike">
            <a:solidFill>
              <a:srgbClr val="FF0000"/>
            </a:solidFill>
            <a:latin typeface="Arial Narrow"/>
          </a:endParaRPr>
        </a:p>
        <a:p>
          <a:pPr algn="l" rtl="0">
            <a:lnSpc>
              <a:spcPts val="1000"/>
            </a:lnSpc>
            <a:defRPr sz="1000"/>
          </a:pPr>
          <a:r>
            <a:rPr lang="en-AU" sz="1000" b="0" i="0" strike="noStrike">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480060</xdr:colOff>
      <xdr:row>5</xdr:row>
      <xdr:rowOff>144780</xdr:rowOff>
    </xdr:from>
    <xdr:to>
      <xdr:col>8</xdr:col>
      <xdr:colOff>38100</xdr:colOff>
      <xdr:row>8</xdr:row>
      <xdr:rowOff>7620</xdr:rowOff>
    </xdr:to>
    <xdr:sp macro="" textlink="">
      <xdr:nvSpPr>
        <xdr:cNvPr id="39" name="Line 141">
          <a:extLst>
            <a:ext uri="{FF2B5EF4-FFF2-40B4-BE49-F238E27FC236}">
              <a16:creationId xmlns="" xmlns:a16="http://schemas.microsoft.com/office/drawing/2014/main" id="{00000000-0008-0000-0000-000027000000}"/>
            </a:ext>
          </a:extLst>
        </xdr:cNvPr>
        <xdr:cNvSpPr>
          <a:spLocks noChangeShapeType="1"/>
        </xdr:cNvSpPr>
      </xdr:nvSpPr>
      <xdr:spPr bwMode="auto">
        <a:xfrm flipH="1">
          <a:off x="6614160" y="897255"/>
          <a:ext cx="434340" cy="4533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5</xdr:row>
      <xdr:rowOff>7620</xdr:rowOff>
    </xdr:from>
    <xdr:to>
      <xdr:col>7</xdr:col>
      <xdr:colOff>198120</xdr:colOff>
      <xdr:row>8</xdr:row>
      <xdr:rowOff>30480</xdr:rowOff>
    </xdr:to>
    <xdr:sp macro="" textlink="">
      <xdr:nvSpPr>
        <xdr:cNvPr id="40" name="Line 142">
          <a:extLst>
            <a:ext uri="{FF2B5EF4-FFF2-40B4-BE49-F238E27FC236}">
              <a16:creationId xmlns="" xmlns:a16="http://schemas.microsoft.com/office/drawing/2014/main" id="{00000000-0008-0000-0000-000028000000}"/>
            </a:ext>
          </a:extLst>
        </xdr:cNvPr>
        <xdr:cNvSpPr>
          <a:spLocks noChangeShapeType="1"/>
        </xdr:cNvSpPr>
      </xdr:nvSpPr>
      <xdr:spPr bwMode="auto">
        <a:xfrm flipH="1">
          <a:off x="5829300" y="760095"/>
          <a:ext cx="502920" cy="61341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690880</xdr:colOff>
      <xdr:row>19</xdr:row>
      <xdr:rowOff>5715</xdr:rowOff>
    </xdr:from>
    <xdr:to>
      <xdr:col>7</xdr:col>
      <xdr:colOff>386080</xdr:colOff>
      <xdr:row>21</xdr:row>
      <xdr:rowOff>137160</xdr:rowOff>
    </xdr:to>
    <xdr:sp macro="" textlink="">
      <xdr:nvSpPr>
        <xdr:cNvPr id="41" name="Line 143">
          <a:extLst>
            <a:ext uri="{FF2B5EF4-FFF2-40B4-BE49-F238E27FC236}">
              <a16:creationId xmlns="" xmlns:a16="http://schemas.microsoft.com/office/drawing/2014/main" id="{00000000-0008-0000-0000-000029000000}"/>
            </a:ext>
          </a:extLst>
        </xdr:cNvPr>
        <xdr:cNvSpPr>
          <a:spLocks noChangeShapeType="1"/>
        </xdr:cNvSpPr>
      </xdr:nvSpPr>
      <xdr:spPr bwMode="auto">
        <a:xfrm flipH="1">
          <a:off x="5948680" y="3244215"/>
          <a:ext cx="571500" cy="53784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20</xdr:row>
      <xdr:rowOff>205740</xdr:rowOff>
    </xdr:from>
    <xdr:to>
      <xdr:col>8</xdr:col>
      <xdr:colOff>137160</xdr:colOff>
      <xdr:row>22</xdr:row>
      <xdr:rowOff>30480</xdr:rowOff>
    </xdr:to>
    <xdr:sp macro="" textlink="">
      <xdr:nvSpPr>
        <xdr:cNvPr id="42" name="Line 144">
          <a:extLst>
            <a:ext uri="{FF2B5EF4-FFF2-40B4-BE49-F238E27FC236}">
              <a16:creationId xmlns="" xmlns:a16="http://schemas.microsoft.com/office/drawing/2014/main" id="{00000000-0008-0000-0000-00002A000000}"/>
            </a:ext>
          </a:extLst>
        </xdr:cNvPr>
        <xdr:cNvSpPr>
          <a:spLocks noChangeShapeType="1"/>
        </xdr:cNvSpPr>
      </xdr:nvSpPr>
      <xdr:spPr bwMode="auto">
        <a:xfrm flipH="1">
          <a:off x="7018020" y="3644265"/>
          <a:ext cx="129540" cy="2819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79</xdr:row>
      <xdr:rowOff>0</xdr:rowOff>
    </xdr:from>
    <xdr:to>
      <xdr:col>12</xdr:col>
      <xdr:colOff>269875</xdr:colOff>
      <xdr:row>79</xdr:row>
      <xdr:rowOff>0</xdr:rowOff>
    </xdr:to>
    <xdr:sp macro="" textlink="">
      <xdr:nvSpPr>
        <xdr:cNvPr id="2" name="AutoShape 11"/>
        <xdr:cNvSpPr>
          <a:spLocks noChangeArrowheads="1"/>
        </xdr:cNvSpPr>
      </xdr:nvSpPr>
      <xdr:spPr bwMode="auto">
        <a:xfrm>
          <a:off x="3886200" y="16849725"/>
          <a:ext cx="2651125" cy="0"/>
        </a:xfrm>
        <a:prstGeom prst="wedgeRectCallout">
          <a:avLst>
            <a:gd name="adj1" fmla="val -65579"/>
            <a:gd name="adj2" fmla="val 9390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            </a:t>
          </a:r>
          <a:r>
            <a:rPr lang="en-AU" sz="1000" b="1" i="0" u="sng" strike="noStrike" baseline="0">
              <a:solidFill>
                <a:srgbClr val="000000"/>
              </a:solidFill>
              <a:latin typeface="Arial"/>
              <a:cs typeface="Arial"/>
            </a:rPr>
            <a:t>Expiring Special Variation</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If Council has an expiring special variation in the first year of this application, Notional General Income must be reduced before calculation of the Permissible General Income.</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Council should contact the DLG for assistance in calculating this figure.</a:t>
          </a:r>
          <a:endParaRPr lang="en-AU"/>
        </a:p>
      </xdr:txBody>
    </xdr:sp>
    <xdr:clientData/>
  </xdr:twoCellAnchor>
  <xdr:twoCellAnchor>
    <xdr:from>
      <xdr:col>8</xdr:col>
      <xdr:colOff>419100</xdr:colOff>
      <xdr:row>79</xdr:row>
      <xdr:rowOff>0</xdr:rowOff>
    </xdr:from>
    <xdr:to>
      <xdr:col>13</xdr:col>
      <xdr:colOff>111137</xdr:colOff>
      <xdr:row>79</xdr:row>
      <xdr:rowOff>0</xdr:rowOff>
    </xdr:to>
    <xdr:sp macro="" textlink="">
      <xdr:nvSpPr>
        <xdr:cNvPr id="3" name="AutoShape 12"/>
        <xdr:cNvSpPr>
          <a:spLocks noChangeArrowheads="1"/>
        </xdr:cNvSpPr>
      </xdr:nvSpPr>
      <xdr:spPr bwMode="auto">
        <a:xfrm>
          <a:off x="4238625" y="16849725"/>
          <a:ext cx="2425712" cy="0"/>
        </a:xfrm>
        <a:prstGeom prst="wedgeRectCallout">
          <a:avLst>
            <a:gd name="adj1" fmla="val -108102"/>
            <a:gd name="adj2" fmla="val 5793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1" i="0" u="none" strike="noStrike" baseline="0">
              <a:solidFill>
                <a:srgbClr val="000000"/>
              </a:solidFill>
              <a:latin typeface="Arial"/>
              <a:cs typeface="Arial"/>
            </a:rPr>
            <a:t>           </a:t>
          </a:r>
          <a:r>
            <a:rPr lang="en-AU" sz="1000" b="1" i="0" u="sng" strike="noStrike" baseline="0">
              <a:solidFill>
                <a:srgbClr val="000000"/>
              </a:solidFill>
              <a:latin typeface="Arial"/>
              <a:cs typeface="Arial"/>
            </a:rPr>
            <a:t>Percentage Increase</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This is the proposed increase in the first year. (Taken from WK1).</a:t>
          </a:r>
          <a:endParaRPr lang="en-AU"/>
        </a:p>
      </xdr:txBody>
    </xdr:sp>
    <xdr:clientData/>
  </xdr:twoCellAnchor>
  <xdr:twoCellAnchor>
    <xdr:from>
      <xdr:col>8</xdr:col>
      <xdr:colOff>457200</xdr:colOff>
      <xdr:row>79</xdr:row>
      <xdr:rowOff>0</xdr:rowOff>
    </xdr:from>
    <xdr:to>
      <xdr:col>12</xdr:col>
      <xdr:colOff>266700</xdr:colOff>
      <xdr:row>79</xdr:row>
      <xdr:rowOff>0</xdr:rowOff>
    </xdr:to>
    <xdr:sp macro="" textlink="">
      <xdr:nvSpPr>
        <xdr:cNvPr id="4" name="AutoShape 13"/>
        <xdr:cNvSpPr>
          <a:spLocks noChangeArrowheads="1"/>
        </xdr:cNvSpPr>
      </xdr:nvSpPr>
      <xdr:spPr bwMode="auto">
        <a:xfrm>
          <a:off x="4276725" y="16849725"/>
          <a:ext cx="2257425" cy="0"/>
        </a:xfrm>
        <a:prstGeom prst="wedgeRectCallout">
          <a:avLst>
            <a:gd name="adj1" fmla="val -85745"/>
            <a:gd name="adj2" fmla="val -1875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457200</xdr:colOff>
      <xdr:row>79</xdr:row>
      <xdr:rowOff>0</xdr:rowOff>
    </xdr:from>
    <xdr:to>
      <xdr:col>12</xdr:col>
      <xdr:colOff>266700</xdr:colOff>
      <xdr:row>79</xdr:row>
      <xdr:rowOff>0</xdr:rowOff>
    </xdr:to>
    <xdr:sp macro="" textlink="">
      <xdr:nvSpPr>
        <xdr:cNvPr id="5" name="AutoShape 14"/>
        <xdr:cNvSpPr>
          <a:spLocks noChangeArrowheads="1"/>
        </xdr:cNvSpPr>
      </xdr:nvSpPr>
      <xdr:spPr bwMode="auto">
        <a:xfrm>
          <a:off x="4276725" y="16849725"/>
          <a:ext cx="2257425" cy="0"/>
        </a:xfrm>
        <a:prstGeom prst="wedgeRectCallout">
          <a:avLst>
            <a:gd name="adj1" fmla="val -86171"/>
            <a:gd name="adj2" fmla="val -115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476250</xdr:colOff>
      <xdr:row>79</xdr:row>
      <xdr:rowOff>0</xdr:rowOff>
    </xdr:from>
    <xdr:to>
      <xdr:col>13</xdr:col>
      <xdr:colOff>0</xdr:colOff>
      <xdr:row>79</xdr:row>
      <xdr:rowOff>0</xdr:rowOff>
    </xdr:to>
    <xdr:sp macro="" textlink="">
      <xdr:nvSpPr>
        <xdr:cNvPr id="6" name="AutoShape 15"/>
        <xdr:cNvSpPr>
          <a:spLocks noChangeArrowheads="1"/>
        </xdr:cNvSpPr>
      </xdr:nvSpPr>
      <xdr:spPr bwMode="auto">
        <a:xfrm>
          <a:off x="4295775" y="16849725"/>
          <a:ext cx="2257425" cy="0"/>
        </a:xfrm>
        <a:prstGeom prst="wedgeRectCallout">
          <a:avLst>
            <a:gd name="adj1" fmla="val -85745"/>
            <a:gd name="adj2" fmla="val -22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390525</xdr:colOff>
      <xdr:row>79</xdr:row>
      <xdr:rowOff>0</xdr:rowOff>
    </xdr:from>
    <xdr:to>
      <xdr:col>13</xdr:col>
      <xdr:colOff>38100</xdr:colOff>
      <xdr:row>79</xdr:row>
      <xdr:rowOff>0</xdr:rowOff>
    </xdr:to>
    <xdr:sp macro="" textlink="">
      <xdr:nvSpPr>
        <xdr:cNvPr id="7" name="Text Box 16"/>
        <xdr:cNvSpPr txBox="1">
          <a:spLocks noChangeArrowheads="1"/>
        </xdr:cNvSpPr>
      </xdr:nvSpPr>
      <xdr:spPr bwMode="auto">
        <a:xfrm>
          <a:off x="4210050" y="16849725"/>
          <a:ext cx="2381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Permissible Income Adjustments</a:t>
          </a:r>
          <a:endParaRPr lang="en-AU" sz="1000" b="0" i="0" u="none" strike="noStrike" baseline="0">
            <a:solidFill>
              <a:srgbClr val="000000"/>
            </a:solidFill>
            <a:latin typeface="Arial"/>
            <a:cs typeface="Arial"/>
          </a:endParaRPr>
        </a:p>
        <a:p>
          <a:pPr algn="l" rtl="0">
            <a:defRPr sz="1000"/>
          </a:pPr>
          <a:endParaRPr lang="en-AU" sz="8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There are 3 possible adjustments affecting the final permissible income figure:</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Prior year result:</a:t>
          </a:r>
          <a:r>
            <a:rPr lang="en-AU" sz="1000" b="0" i="0" u="none" strike="noStrike" baseline="0">
              <a:solidFill>
                <a:srgbClr val="000000"/>
              </a:solidFill>
              <a:latin typeface="Arial"/>
              <a:cs typeface="Arial"/>
            </a:rPr>
            <a:t> This is the catch-up or excess amount from the previous year. Refer to the Statement of Compliance.</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Valuation Objections:</a:t>
          </a:r>
          <a:r>
            <a:rPr lang="en-AU" sz="1000" b="0" i="0" u="none" strike="noStrike" baseline="0">
              <a:solidFill>
                <a:srgbClr val="000000"/>
              </a:solidFill>
              <a:latin typeface="Arial"/>
              <a:cs typeface="Arial"/>
            </a:rPr>
            <a:t> If you claimed valuation objections in the previous year, Notional General Income must be reduced by that amount.</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Income Adjustment:</a:t>
          </a:r>
          <a:r>
            <a:rPr lang="en-AU" sz="1000" b="0" i="0" u="none" strike="noStrike" baseline="0">
              <a:solidFill>
                <a:srgbClr val="000000"/>
              </a:solidFill>
              <a:latin typeface="Arial"/>
              <a:cs typeface="Arial"/>
            </a:rPr>
            <a:t> If you have or intend to claim Crown Land or Farmland 20% Income Adjustments, this will increase your Permissible Income.</a:t>
          </a:r>
          <a:endParaRPr lang="en-AU"/>
        </a:p>
      </xdr:txBody>
    </xdr:sp>
    <xdr:clientData/>
  </xdr:twoCellAnchor>
  <xdr:twoCellAnchor editAs="oneCell">
    <xdr:from>
      <xdr:col>2</xdr:col>
      <xdr:colOff>0</xdr:colOff>
      <xdr:row>1</xdr:row>
      <xdr:rowOff>0</xdr:rowOff>
    </xdr:from>
    <xdr:to>
      <xdr:col>4</xdr:col>
      <xdr:colOff>336226</xdr:colOff>
      <xdr:row>2</xdr:row>
      <xdr:rowOff>144780</xdr:rowOff>
    </xdr:to>
    <xdr:pic>
      <xdr:nvPicPr>
        <xdr:cNvPr id="9" name="Picture 5" descr="T:\Chris\IPART\2016\Logos\IPART logo - trans.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152400"/>
          <a:ext cx="1383976"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1362074</xdr:colOff>
      <xdr:row>5</xdr:row>
      <xdr:rowOff>87618</xdr:rowOff>
    </xdr:to>
    <xdr:pic>
      <xdr:nvPicPr>
        <xdr:cNvPr id="3"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304800"/>
          <a:ext cx="1362074" cy="6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194787"/>
      </a:accent1>
      <a:accent2>
        <a:srgbClr val="00AEEF"/>
      </a:accent2>
      <a:accent3>
        <a:srgbClr val="48B749"/>
      </a:accent3>
      <a:accent4>
        <a:srgbClr val="F78D1E"/>
      </a:accent4>
      <a:accent5>
        <a:srgbClr val="CC1F26"/>
      </a:accent5>
      <a:accent6>
        <a:srgbClr val="8E4399"/>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sheridan_rapmund@ipart.nsw.gov.au" TargetMode="External"/><Relationship Id="rId1" Type="http://schemas.openxmlformats.org/officeDocument/2006/relationships/hyperlink" Target="mailto:arsh_suri@ipart.nsw.gov.au"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42"/>
  <sheetViews>
    <sheetView showGridLines="0" zoomScaleNormal="100" workbookViewId="0">
      <selection activeCell="K16" sqref="K16"/>
    </sheetView>
  </sheetViews>
  <sheetFormatPr defaultColWidth="13.140625" defaultRowHeight="12" x14ac:dyDescent="0.2"/>
  <cols>
    <col min="1" max="16384" width="13.140625" style="1"/>
  </cols>
  <sheetData>
    <row r="2" spans="1:27" s="5" customFormat="1" ht="18" x14ac:dyDescent="0.25">
      <c r="A2" s="3"/>
      <c r="B2" s="19" t="s">
        <v>36</v>
      </c>
      <c r="C2" s="2"/>
      <c r="D2" s="2"/>
      <c r="E2"/>
      <c r="F2"/>
      <c r="G2"/>
      <c r="H2"/>
      <c r="I2"/>
      <c r="J2"/>
      <c r="K2" s="1"/>
      <c r="L2" s="1"/>
      <c r="M2" s="1"/>
      <c r="N2" s="1"/>
      <c r="O2" s="1"/>
      <c r="S2" s="6"/>
    </row>
    <row r="3" spans="1:27" ht="12.75" x14ac:dyDescent="0.2">
      <c r="A3"/>
      <c r="B3" s="4" t="s">
        <v>0</v>
      </c>
      <c r="C3" s="4"/>
      <c r="D3" s="4"/>
      <c r="E3" s="3"/>
      <c r="F3" s="3"/>
      <c r="G3" s="3"/>
      <c r="H3" s="3"/>
      <c r="I3" s="3"/>
      <c r="J3" s="3"/>
      <c r="K3" s="5"/>
      <c r="L3" s="5"/>
      <c r="M3" s="5"/>
      <c r="N3" s="5"/>
      <c r="O3" s="5"/>
    </row>
    <row r="4" spans="1:27" ht="15.75" x14ac:dyDescent="0.25">
      <c r="A4"/>
      <c r="B4" s="7" t="s">
        <v>1</v>
      </c>
      <c r="C4" s="8"/>
      <c r="D4" s="8"/>
      <c r="E4"/>
      <c r="F4"/>
      <c r="G4"/>
      <c r="H4"/>
      <c r="I4"/>
      <c r="J4"/>
    </row>
    <row r="5" spans="1:27" ht="12.75" x14ac:dyDescent="0.2">
      <c r="A5"/>
      <c r="B5"/>
      <c r="C5" s="9"/>
      <c r="D5" s="9"/>
      <c r="E5"/>
      <c r="G5"/>
      <c r="H5" s="10" t="s">
        <v>2</v>
      </c>
      <c r="I5"/>
      <c r="J5"/>
    </row>
    <row r="6" spans="1:27" ht="12.75" x14ac:dyDescent="0.2">
      <c r="A6"/>
      <c r="B6"/>
      <c r="C6"/>
      <c r="D6"/>
      <c r="E6"/>
      <c r="G6"/>
      <c r="H6"/>
      <c r="I6" s="10" t="s">
        <v>3</v>
      </c>
      <c r="J6"/>
    </row>
    <row r="7" spans="1:27" ht="18.75" thickBot="1" x14ac:dyDescent="0.3">
      <c r="A7" s="32"/>
      <c r="B7" s="33" t="s">
        <v>35</v>
      </c>
      <c r="C7" s="34"/>
      <c r="D7" s="34"/>
      <c r="E7" s="32"/>
      <c r="F7" s="32"/>
      <c r="G7" s="32"/>
      <c r="H7" s="32"/>
      <c r="I7" s="32"/>
      <c r="J7" s="32"/>
      <c r="K7" s="32"/>
      <c r="L7" s="32"/>
      <c r="M7" s="32"/>
      <c r="N7" s="32"/>
      <c r="O7" s="32"/>
      <c r="P7" s="32"/>
      <c r="Q7" s="32"/>
      <c r="R7" s="32"/>
      <c r="S7" s="32"/>
      <c r="T7" s="35"/>
      <c r="U7" s="35"/>
      <c r="V7" s="35"/>
      <c r="W7" s="35"/>
      <c r="X7" s="35"/>
      <c r="Y7" s="35"/>
      <c r="Z7" s="35"/>
      <c r="AA7" s="35"/>
    </row>
    <row r="8" spans="1:27" ht="15.75" x14ac:dyDescent="0.25">
      <c r="A8" s="32"/>
      <c r="B8" s="36"/>
      <c r="C8" s="37"/>
      <c r="D8" s="38"/>
      <c r="E8" s="38"/>
      <c r="F8" s="38"/>
      <c r="G8" s="39" t="s">
        <v>11</v>
      </c>
      <c r="H8" s="40" t="s">
        <v>12</v>
      </c>
      <c r="I8" s="32"/>
      <c r="J8" s="41"/>
      <c r="K8" s="32"/>
      <c r="L8" s="32"/>
      <c r="M8" s="32"/>
      <c r="N8" s="32"/>
      <c r="O8" s="32"/>
      <c r="P8" s="32"/>
      <c r="Q8" s="32"/>
      <c r="R8" s="32"/>
      <c r="S8" s="32"/>
      <c r="T8" s="35"/>
      <c r="U8" s="35"/>
      <c r="V8" s="35"/>
      <c r="W8" s="35"/>
      <c r="X8" s="35"/>
      <c r="Y8" s="35"/>
      <c r="Z8" s="35"/>
      <c r="AA8" s="35"/>
    </row>
    <row r="9" spans="1:27" x14ac:dyDescent="0.2">
      <c r="A9" s="32"/>
      <c r="B9" s="30" t="s">
        <v>4</v>
      </c>
      <c r="C9" s="21"/>
      <c r="D9" s="22"/>
      <c r="E9" s="22"/>
      <c r="F9" s="35"/>
      <c r="G9" s="22">
        <v>4232</v>
      </c>
      <c r="H9" s="64">
        <v>0.08</v>
      </c>
      <c r="I9" s="32"/>
      <c r="J9" s="32"/>
      <c r="K9" s="32"/>
      <c r="L9" s="32"/>
      <c r="M9" s="32"/>
      <c r="N9" s="32"/>
      <c r="O9" s="32"/>
      <c r="P9" s="32"/>
      <c r="Q9" s="32"/>
      <c r="R9" s="32"/>
      <c r="S9" s="32"/>
      <c r="T9" s="35"/>
      <c r="U9" s="35"/>
      <c r="V9" s="35"/>
      <c r="W9" s="35"/>
      <c r="X9" s="35"/>
      <c r="Y9" s="35"/>
      <c r="Z9" s="35"/>
      <c r="AA9" s="35"/>
    </row>
    <row r="10" spans="1:27" x14ac:dyDescent="0.2">
      <c r="A10" s="32"/>
      <c r="B10" s="25" t="s">
        <v>37</v>
      </c>
      <c r="C10" s="29"/>
      <c r="D10" s="26"/>
      <c r="E10" s="24"/>
      <c r="F10" s="35"/>
      <c r="G10" s="24">
        <v>34345</v>
      </c>
      <c r="H10" s="28">
        <v>0.08</v>
      </c>
      <c r="I10" s="32"/>
      <c r="J10" s="32"/>
      <c r="K10" s="32"/>
      <c r="L10" s="32"/>
      <c r="M10" s="32"/>
      <c r="N10" s="32"/>
      <c r="O10" s="32"/>
      <c r="P10" s="32"/>
      <c r="Q10" s="32"/>
      <c r="R10" s="32"/>
      <c r="S10" s="32"/>
      <c r="T10" s="35"/>
      <c r="U10" s="35"/>
      <c r="V10" s="35"/>
      <c r="W10" s="35"/>
      <c r="X10" s="35"/>
      <c r="Y10" s="35"/>
      <c r="Z10" s="35"/>
      <c r="AA10" s="35"/>
    </row>
    <row r="11" spans="1:27" ht="12.75" x14ac:dyDescent="0.2">
      <c r="A11" s="32"/>
      <c r="B11" s="42" t="s">
        <v>38</v>
      </c>
      <c r="C11" s="43"/>
      <c r="D11" s="35"/>
      <c r="E11" s="35"/>
      <c r="F11" s="35"/>
      <c r="G11" s="35"/>
      <c r="H11" s="44"/>
      <c r="I11" s="32"/>
      <c r="J11" s="32"/>
      <c r="K11" s="32"/>
      <c r="L11" s="32"/>
      <c r="M11" s="32"/>
      <c r="N11" s="32"/>
      <c r="O11" s="32"/>
      <c r="P11" s="31"/>
      <c r="Q11" s="32"/>
      <c r="R11" s="32"/>
      <c r="S11" s="32"/>
      <c r="T11" s="35"/>
      <c r="U11" s="35"/>
      <c r="V11" s="35"/>
      <c r="W11" s="35"/>
      <c r="X11" s="35"/>
      <c r="Y11" s="35"/>
      <c r="Z11" s="35"/>
      <c r="AA11" s="35"/>
    </row>
    <row r="12" spans="1:27" x14ac:dyDescent="0.2">
      <c r="A12" s="32"/>
      <c r="B12" s="82" t="s">
        <v>9</v>
      </c>
      <c r="C12" s="83"/>
      <c r="D12" s="83"/>
      <c r="E12" s="83"/>
      <c r="F12" s="35"/>
      <c r="G12" s="35"/>
      <c r="H12" s="44"/>
      <c r="I12" s="32"/>
      <c r="J12" s="32"/>
      <c r="K12" s="32"/>
      <c r="L12" s="32"/>
      <c r="M12" s="32"/>
      <c r="N12" s="32"/>
      <c r="O12" s="32"/>
      <c r="P12" s="31"/>
      <c r="Q12" s="32"/>
      <c r="R12" s="32"/>
      <c r="S12" s="32"/>
      <c r="T12" s="35"/>
      <c r="U12" s="35"/>
      <c r="V12" s="35"/>
      <c r="W12" s="35"/>
      <c r="X12" s="35"/>
      <c r="Y12" s="35"/>
      <c r="Z12" s="35"/>
      <c r="AA12" s="35"/>
    </row>
    <row r="13" spans="1:27" ht="12.75" x14ac:dyDescent="0.2">
      <c r="A13" s="32"/>
      <c r="B13" s="81" t="s">
        <v>5</v>
      </c>
      <c r="C13" s="43"/>
      <c r="D13" s="32"/>
      <c r="E13" s="32"/>
      <c r="F13" s="35"/>
      <c r="G13" s="35"/>
      <c r="H13" s="44"/>
      <c r="I13" s="32"/>
      <c r="J13" s="32"/>
      <c r="K13" s="32"/>
      <c r="L13" s="32"/>
      <c r="M13" s="32"/>
      <c r="N13" s="32"/>
      <c r="O13" s="32"/>
      <c r="P13" s="31"/>
      <c r="Q13" s="32"/>
      <c r="R13" s="32"/>
      <c r="S13" s="32"/>
      <c r="T13" s="35"/>
      <c r="U13" s="35"/>
      <c r="V13" s="35"/>
      <c r="W13" s="35"/>
      <c r="X13" s="35"/>
      <c r="Y13" s="35"/>
      <c r="Z13" s="35"/>
      <c r="AA13" s="35"/>
    </row>
    <row r="14" spans="1:27" x14ac:dyDescent="0.2">
      <c r="A14" s="32"/>
      <c r="B14" s="78" t="s">
        <v>6</v>
      </c>
      <c r="C14" s="45"/>
      <c r="D14" s="45"/>
      <c r="E14" s="32"/>
      <c r="F14" s="35"/>
      <c r="G14" s="35"/>
      <c r="H14" s="44"/>
      <c r="I14" s="32"/>
      <c r="J14" s="32"/>
      <c r="K14" s="32"/>
      <c r="L14" s="32"/>
      <c r="M14" s="32"/>
      <c r="N14" s="32"/>
      <c r="O14" s="32"/>
      <c r="P14" s="31"/>
      <c r="Q14" s="32"/>
      <c r="R14" s="32"/>
      <c r="S14" s="32"/>
      <c r="T14" s="35"/>
      <c r="U14" s="35"/>
      <c r="V14" s="35"/>
      <c r="W14" s="35"/>
      <c r="X14" s="35"/>
      <c r="Y14" s="35"/>
      <c r="Z14" s="35"/>
      <c r="AA14" s="35"/>
    </row>
    <row r="15" spans="1:27" x14ac:dyDescent="0.2">
      <c r="A15" s="32"/>
      <c r="B15" s="80" t="s">
        <v>7</v>
      </c>
      <c r="C15" s="46"/>
      <c r="D15" s="32"/>
      <c r="E15" s="32"/>
      <c r="F15" s="35"/>
      <c r="G15" s="35"/>
      <c r="H15" s="44"/>
      <c r="I15" s="32"/>
      <c r="J15" s="32"/>
      <c r="K15" s="32"/>
      <c r="L15" s="32"/>
      <c r="M15" s="32"/>
      <c r="N15" s="32"/>
      <c r="O15" s="32"/>
      <c r="P15" s="31"/>
      <c r="Q15" s="47"/>
      <c r="R15" s="47"/>
      <c r="S15" s="32"/>
      <c r="T15" s="35"/>
      <c r="U15" s="35"/>
      <c r="V15" s="35"/>
      <c r="W15" s="35"/>
      <c r="X15" s="35"/>
      <c r="Y15" s="35"/>
      <c r="Z15" s="35"/>
      <c r="AA15" s="35"/>
    </row>
    <row r="16" spans="1:27" ht="12.75" thickBot="1" x14ac:dyDescent="0.25">
      <c r="A16" s="32"/>
      <c r="B16" s="48" t="s">
        <v>8</v>
      </c>
      <c r="C16" s="49"/>
      <c r="D16" s="50"/>
      <c r="E16" s="51"/>
      <c r="F16" s="52"/>
      <c r="G16" s="53"/>
      <c r="H16" s="54"/>
      <c r="I16" s="32"/>
      <c r="J16" s="32"/>
      <c r="K16" s="32"/>
      <c r="L16" s="32"/>
      <c r="M16" s="32"/>
      <c r="N16" s="32"/>
      <c r="O16" s="32"/>
      <c r="P16" s="31"/>
      <c r="Q16" s="47"/>
      <c r="R16" s="47"/>
      <c r="S16" s="32"/>
      <c r="T16" s="35"/>
      <c r="U16" s="35"/>
      <c r="V16" s="35"/>
      <c r="W16" s="35"/>
      <c r="X16" s="35"/>
      <c r="Y16" s="35"/>
      <c r="Z16" s="35"/>
      <c r="AA16" s="35"/>
    </row>
    <row r="17" spans="1:27" x14ac:dyDescent="0.2">
      <c r="A17" s="32"/>
      <c r="B17" s="32" t="s">
        <v>39</v>
      </c>
      <c r="C17" s="55"/>
      <c r="D17" s="56"/>
      <c r="E17" s="74" t="s">
        <v>40</v>
      </c>
      <c r="F17" s="73"/>
      <c r="G17" s="73"/>
      <c r="H17" s="21"/>
      <c r="I17" s="32"/>
      <c r="J17" s="32"/>
      <c r="K17" s="32"/>
      <c r="L17" s="32"/>
      <c r="M17" s="32"/>
      <c r="N17" s="32"/>
      <c r="O17" s="32"/>
      <c r="P17" s="32"/>
      <c r="Q17" s="47"/>
      <c r="R17" s="47"/>
      <c r="S17" s="35"/>
      <c r="T17" s="35"/>
      <c r="U17" s="35"/>
      <c r="V17" s="35"/>
      <c r="W17" s="35"/>
      <c r="X17" s="35"/>
      <c r="Y17" s="35"/>
      <c r="Z17" s="35"/>
      <c r="AA17" s="35"/>
    </row>
    <row r="18" spans="1:27" x14ac:dyDescent="0.2">
      <c r="A18" s="32"/>
      <c r="B18" s="32"/>
      <c r="C18" s="32"/>
      <c r="D18" s="32"/>
      <c r="E18" s="75" t="s">
        <v>43</v>
      </c>
      <c r="F18" s="73"/>
      <c r="G18" s="73"/>
      <c r="H18" s="22"/>
      <c r="I18" s="32"/>
      <c r="J18" s="32"/>
      <c r="K18" s="32"/>
      <c r="L18" s="32"/>
      <c r="M18" s="32"/>
      <c r="N18" s="32"/>
      <c r="O18" s="32"/>
      <c r="P18" s="32"/>
      <c r="Q18" s="32"/>
      <c r="R18" s="32"/>
      <c r="S18" s="35"/>
      <c r="T18" s="35"/>
      <c r="U18" s="35"/>
      <c r="V18" s="35"/>
      <c r="W18" s="35"/>
      <c r="X18" s="35"/>
      <c r="Y18" s="35"/>
      <c r="Z18" s="35"/>
      <c r="AA18" s="35"/>
    </row>
    <row r="19" spans="1:27" x14ac:dyDescent="0.2">
      <c r="A19" s="32"/>
      <c r="B19" s="32"/>
      <c r="C19" s="32"/>
      <c r="D19" s="32"/>
      <c r="E19" s="32"/>
      <c r="F19" s="32"/>
      <c r="G19" s="35"/>
      <c r="H19" s="35"/>
      <c r="I19" s="32"/>
      <c r="J19" s="32"/>
      <c r="K19" s="32"/>
      <c r="L19" s="32"/>
      <c r="M19" s="32"/>
      <c r="N19" s="32"/>
      <c r="O19" s="32"/>
      <c r="P19" s="32"/>
      <c r="Q19" s="32"/>
      <c r="R19" s="32"/>
      <c r="S19" s="35"/>
      <c r="T19" s="35"/>
      <c r="U19" s="35"/>
      <c r="V19" s="35"/>
      <c r="W19" s="35"/>
      <c r="X19" s="35"/>
      <c r="Y19" s="35"/>
      <c r="Z19" s="35"/>
      <c r="AA19" s="35"/>
    </row>
    <row r="20" spans="1:27" ht="12.75" x14ac:dyDescent="0.2">
      <c r="A20" s="32"/>
      <c r="B20" s="32"/>
      <c r="C20" s="32"/>
      <c r="D20" s="32"/>
      <c r="E20" s="32"/>
      <c r="F20" s="32"/>
      <c r="G20" s="32"/>
      <c r="H20" s="41" t="s">
        <v>2</v>
      </c>
      <c r="I20" s="32"/>
      <c r="J20" s="32"/>
      <c r="K20" s="32"/>
      <c r="L20" s="32"/>
      <c r="M20" s="32"/>
      <c r="N20" s="32"/>
      <c r="O20" s="32"/>
      <c r="P20" s="32"/>
      <c r="Q20" s="32"/>
      <c r="R20" s="32"/>
      <c r="S20" s="35"/>
      <c r="T20" s="35"/>
      <c r="U20" s="35"/>
      <c r="V20" s="35"/>
      <c r="W20" s="35"/>
      <c r="X20" s="35"/>
      <c r="Y20" s="35"/>
      <c r="Z20" s="35"/>
      <c r="AA20" s="35"/>
    </row>
    <row r="21" spans="1:27" ht="18.75" thickBot="1" x14ac:dyDescent="0.3">
      <c r="A21" s="32"/>
      <c r="B21" s="33" t="s">
        <v>10</v>
      </c>
      <c r="C21" s="34"/>
      <c r="D21" s="34"/>
      <c r="E21" s="32"/>
      <c r="F21" s="32"/>
      <c r="G21" s="32"/>
      <c r="H21" s="32"/>
      <c r="I21" s="41" t="s">
        <v>3</v>
      </c>
      <c r="J21" s="32"/>
      <c r="K21" s="32"/>
      <c r="L21" s="32"/>
      <c r="M21" s="32"/>
      <c r="N21" s="32"/>
      <c r="O21" s="32"/>
      <c r="P21" s="32"/>
      <c r="Q21" s="32"/>
      <c r="R21" s="32"/>
      <c r="S21" s="35"/>
      <c r="T21" s="35"/>
      <c r="U21" s="35"/>
      <c r="V21" s="35"/>
      <c r="W21" s="35"/>
      <c r="X21" s="35"/>
      <c r="Y21" s="35"/>
      <c r="Z21" s="35"/>
      <c r="AA21" s="35"/>
    </row>
    <row r="22" spans="1:27" ht="18" x14ac:dyDescent="0.25">
      <c r="A22" s="32"/>
      <c r="B22" s="57"/>
      <c r="C22" s="58"/>
      <c r="D22" s="38"/>
      <c r="E22" s="38"/>
      <c r="F22" s="38"/>
      <c r="G22" s="39" t="s">
        <v>11</v>
      </c>
      <c r="H22" s="40" t="s">
        <v>12</v>
      </c>
      <c r="I22" s="59"/>
      <c r="J22" s="32"/>
      <c r="K22" s="32"/>
      <c r="L22" s="32"/>
      <c r="M22" s="32"/>
      <c r="N22" s="32"/>
      <c r="O22" s="32"/>
      <c r="P22" s="32"/>
      <c r="Q22" s="32"/>
      <c r="R22" s="32"/>
      <c r="S22" s="35"/>
      <c r="T22" s="35"/>
      <c r="U22" s="35"/>
      <c r="V22" s="35"/>
      <c r="W22" s="35"/>
      <c r="X22" s="35"/>
      <c r="Y22" s="35"/>
      <c r="Z22" s="35"/>
      <c r="AA22" s="35"/>
    </row>
    <row r="23" spans="1:27" x14ac:dyDescent="0.2">
      <c r="A23" s="32"/>
      <c r="B23" s="25" t="s">
        <v>41</v>
      </c>
      <c r="C23" s="26"/>
      <c r="D23" s="26"/>
      <c r="E23" s="26"/>
      <c r="F23" s="24"/>
      <c r="G23" s="27">
        <v>234</v>
      </c>
      <c r="H23" s="28">
        <v>0.24</v>
      </c>
      <c r="I23" s="32"/>
      <c r="J23" s="32"/>
      <c r="K23" s="32"/>
      <c r="L23" s="32"/>
      <c r="M23" s="32"/>
      <c r="N23" s="32"/>
      <c r="O23" s="32"/>
      <c r="P23" s="32"/>
      <c r="Q23" s="32"/>
      <c r="R23" s="32"/>
      <c r="S23" s="35"/>
      <c r="T23" s="35"/>
      <c r="U23" s="35"/>
      <c r="V23" s="35"/>
      <c r="W23" s="35"/>
      <c r="X23" s="35"/>
      <c r="Y23" s="35"/>
      <c r="Z23" s="35"/>
      <c r="AA23" s="35"/>
    </row>
    <row r="24" spans="1:27" x14ac:dyDescent="0.2">
      <c r="A24" s="32"/>
      <c r="B24" s="20" t="s">
        <v>42</v>
      </c>
      <c r="C24" s="23"/>
      <c r="D24" s="23"/>
      <c r="E24" s="23"/>
      <c r="F24" s="23"/>
      <c r="G24" s="23">
        <v>6667</v>
      </c>
      <c r="H24" s="65">
        <v>0.05</v>
      </c>
      <c r="I24" s="32"/>
      <c r="J24" s="32"/>
      <c r="K24" s="32"/>
      <c r="L24" s="32"/>
      <c r="M24" s="32"/>
      <c r="N24" s="32"/>
      <c r="O24" s="32"/>
      <c r="P24" s="32"/>
      <c r="Q24" s="32"/>
      <c r="R24" s="32"/>
      <c r="S24" s="35"/>
      <c r="T24" s="35"/>
      <c r="U24" s="35"/>
      <c r="V24" s="35"/>
      <c r="W24" s="35"/>
      <c r="X24" s="35"/>
      <c r="Y24" s="35"/>
      <c r="Z24" s="35"/>
      <c r="AA24" s="35"/>
    </row>
    <row r="25" spans="1:27" x14ac:dyDescent="0.2">
      <c r="A25" s="32"/>
      <c r="B25" s="80" t="s">
        <v>13</v>
      </c>
      <c r="C25" s="46"/>
      <c r="D25" s="46"/>
      <c r="E25" s="32"/>
      <c r="F25" s="35"/>
      <c r="G25" s="32"/>
      <c r="H25" s="60"/>
      <c r="I25" s="32"/>
      <c r="J25" s="32"/>
      <c r="K25" s="32"/>
      <c r="L25" s="32"/>
      <c r="M25" s="32"/>
      <c r="N25" s="32"/>
      <c r="O25" s="32"/>
      <c r="P25" s="32"/>
      <c r="Q25" s="32"/>
      <c r="R25" s="32"/>
      <c r="S25" s="35"/>
      <c r="T25" s="35"/>
      <c r="U25" s="35"/>
      <c r="V25" s="35"/>
      <c r="W25" s="35"/>
      <c r="X25" s="35"/>
      <c r="Y25" s="35"/>
      <c r="Z25" s="35"/>
      <c r="AA25" s="35"/>
    </row>
    <row r="26" spans="1:27" ht="12.75" thickBot="1" x14ac:dyDescent="0.25">
      <c r="A26" s="32"/>
      <c r="B26" s="79" t="s">
        <v>6</v>
      </c>
      <c r="C26" s="61"/>
      <c r="D26" s="61"/>
      <c r="E26" s="49"/>
      <c r="F26" s="49"/>
      <c r="G26" s="49"/>
      <c r="H26" s="62"/>
      <c r="I26" s="32"/>
      <c r="J26" s="32"/>
      <c r="K26" s="32"/>
      <c r="L26" s="32"/>
      <c r="M26" s="32"/>
      <c r="N26" s="32"/>
      <c r="O26" s="32"/>
      <c r="P26" s="32"/>
      <c r="Q26" s="32"/>
      <c r="R26" s="32"/>
      <c r="S26" s="35"/>
      <c r="T26" s="35"/>
      <c r="U26" s="35"/>
      <c r="V26" s="35"/>
      <c r="W26" s="35"/>
      <c r="X26" s="35"/>
      <c r="Y26" s="35"/>
      <c r="Z26" s="35"/>
      <c r="AA26" s="35"/>
    </row>
    <row r="27" spans="1:27" x14ac:dyDescent="0.2">
      <c r="A27" s="32"/>
      <c r="B27" s="45"/>
      <c r="C27" s="45"/>
      <c r="D27" s="45"/>
      <c r="E27" s="32"/>
      <c r="F27" s="32"/>
      <c r="G27" s="32"/>
      <c r="H27" s="32"/>
      <c r="I27" s="32"/>
      <c r="J27" s="32"/>
      <c r="K27" s="32"/>
      <c r="L27" s="32"/>
      <c r="M27" s="32"/>
      <c r="N27" s="32"/>
      <c r="O27" s="32"/>
      <c r="P27" s="32"/>
      <c r="Q27" s="32"/>
      <c r="R27" s="32"/>
      <c r="S27" s="35"/>
      <c r="T27" s="35"/>
      <c r="U27" s="35"/>
      <c r="V27" s="35"/>
      <c r="W27" s="35"/>
      <c r="X27" s="35"/>
      <c r="Y27" s="35"/>
      <c r="Z27" s="35"/>
      <c r="AA27" s="35"/>
    </row>
    <row r="28" spans="1:27" x14ac:dyDescent="0.2">
      <c r="A28" s="32"/>
      <c r="B28" s="66" t="s">
        <v>14</v>
      </c>
      <c r="C28" s="63"/>
      <c r="D28" s="63"/>
      <c r="E28" s="32"/>
      <c r="F28" s="32"/>
      <c r="G28" s="32"/>
      <c r="H28" s="32"/>
      <c r="I28" s="32"/>
      <c r="J28" s="32"/>
      <c r="K28" s="32"/>
      <c r="L28" s="32"/>
      <c r="M28" s="32"/>
      <c r="N28" s="32"/>
      <c r="O28" s="32"/>
      <c r="P28" s="32"/>
      <c r="Q28" s="32"/>
      <c r="R28" s="32"/>
      <c r="S28" s="35"/>
      <c r="T28" s="35"/>
      <c r="U28" s="35"/>
      <c r="V28" s="35"/>
      <c r="W28" s="35"/>
      <c r="X28" s="35"/>
      <c r="Y28" s="35"/>
      <c r="Z28" s="35"/>
      <c r="AA28" s="35"/>
    </row>
    <row r="29" spans="1:27" x14ac:dyDescent="0.2">
      <c r="A29"/>
      <c r="B29" s="13"/>
      <c r="C29" s="12"/>
      <c r="D29" s="12"/>
      <c r="E29" s="11"/>
      <c r="F29" s="11"/>
      <c r="G29" s="11"/>
      <c r="H29" s="11"/>
      <c r="I29" s="11"/>
      <c r="J29" s="11"/>
    </row>
    <row r="30" spans="1:27" s="14" customFormat="1" x14ac:dyDescent="0.2"/>
    <row r="31" spans="1:27" ht="18" x14ac:dyDescent="0.25">
      <c r="A31" s="2" t="s">
        <v>15</v>
      </c>
    </row>
    <row r="32" spans="1:27" ht="7.5" customHeight="1" x14ac:dyDescent="0.25">
      <c r="A32" s="2"/>
    </row>
    <row r="33" spans="1:27" x14ac:dyDescent="0.2">
      <c r="A33" s="15"/>
      <c r="B33" s="76" t="s">
        <v>16</v>
      </c>
      <c r="C33" s="76" t="s">
        <v>44</v>
      </c>
      <c r="D33" s="76" t="s">
        <v>45</v>
      </c>
      <c r="E33" s="76" t="s">
        <v>17</v>
      </c>
      <c r="F33" s="76" t="s">
        <v>46</v>
      </c>
      <c r="G33" s="76" t="s">
        <v>47</v>
      </c>
      <c r="H33" s="76" t="s">
        <v>48</v>
      </c>
      <c r="I33" s="76" t="s">
        <v>49</v>
      </c>
      <c r="K33" s="15"/>
      <c r="L33" s="76" t="s">
        <v>16</v>
      </c>
      <c r="M33" s="76" t="s">
        <v>44</v>
      </c>
      <c r="N33" s="76" t="s">
        <v>45</v>
      </c>
      <c r="O33" s="76" t="s">
        <v>17</v>
      </c>
      <c r="P33" s="76" t="s">
        <v>46</v>
      </c>
      <c r="Q33" s="76" t="s">
        <v>47</v>
      </c>
      <c r="S33" s="15" t="s">
        <v>18</v>
      </c>
      <c r="T33" s="15" t="s">
        <v>19</v>
      </c>
      <c r="U33" s="15" t="s">
        <v>20</v>
      </c>
      <c r="W33" s="15"/>
      <c r="X33" s="15" t="s">
        <v>21</v>
      </c>
      <c r="Y33" s="15" t="s">
        <v>22</v>
      </c>
      <c r="Z33" s="15" t="s">
        <v>23</v>
      </c>
      <c r="AA33" s="15" t="s">
        <v>24</v>
      </c>
    </row>
    <row r="34" spans="1:27" x14ac:dyDescent="0.2">
      <c r="A34" s="15" t="s">
        <v>25</v>
      </c>
      <c r="B34" s="15">
        <v>36.19</v>
      </c>
      <c r="C34" s="15">
        <v>36.880000000000003</v>
      </c>
      <c r="D34" s="15">
        <v>21.56</v>
      </c>
      <c r="E34" s="15">
        <v>5.36</v>
      </c>
      <c r="F34" s="15">
        <v>3.01</v>
      </c>
      <c r="G34" s="15">
        <v>10</v>
      </c>
      <c r="H34" s="15">
        <v>3.01</v>
      </c>
      <c r="I34" s="15">
        <v>10</v>
      </c>
      <c r="K34" s="15" t="s">
        <v>25</v>
      </c>
      <c r="L34" s="15">
        <v>33.19</v>
      </c>
      <c r="M34" s="15">
        <v>36.880000000000003</v>
      </c>
      <c r="N34" s="15">
        <v>21.56</v>
      </c>
      <c r="O34" s="15">
        <v>5.36</v>
      </c>
      <c r="P34" s="15">
        <v>3.01</v>
      </c>
      <c r="Q34" s="15">
        <v>10</v>
      </c>
      <c r="S34" s="15">
        <v>1.8</v>
      </c>
      <c r="T34" s="15">
        <v>10</v>
      </c>
      <c r="U34" s="15">
        <v>17</v>
      </c>
      <c r="W34" s="15" t="s">
        <v>25</v>
      </c>
      <c r="X34" s="15">
        <v>33.19</v>
      </c>
      <c r="Y34" s="15">
        <v>36.880000000000003</v>
      </c>
      <c r="Z34" s="15">
        <v>21.56</v>
      </c>
      <c r="AA34" s="15">
        <v>5.36</v>
      </c>
    </row>
    <row r="35" spans="1:27" x14ac:dyDescent="0.2">
      <c r="A35" s="15" t="s">
        <v>26</v>
      </c>
      <c r="B35" s="15">
        <v>39.39</v>
      </c>
      <c r="C35" s="15">
        <v>32.020000000000003</v>
      </c>
      <c r="D35" s="15">
        <v>21.6</v>
      </c>
      <c r="E35" s="15">
        <v>7.01</v>
      </c>
      <c r="F35" s="15">
        <v>3.36</v>
      </c>
      <c r="G35" s="15">
        <v>12</v>
      </c>
      <c r="H35" s="15">
        <v>3.36</v>
      </c>
      <c r="I35" s="15">
        <v>12</v>
      </c>
      <c r="K35" s="15" t="s">
        <v>26</v>
      </c>
      <c r="L35" s="15">
        <v>39.39</v>
      </c>
      <c r="M35" s="15">
        <v>32.020000000000003</v>
      </c>
      <c r="N35" s="15">
        <v>21.6</v>
      </c>
      <c r="O35" s="15">
        <v>7.01</v>
      </c>
      <c r="P35" s="15">
        <v>3.36</v>
      </c>
      <c r="Q35" s="15">
        <v>12</v>
      </c>
      <c r="S35" s="15">
        <v>2.2999999999999998</v>
      </c>
      <c r="T35" s="15">
        <v>12</v>
      </c>
      <c r="U35" s="15">
        <v>9</v>
      </c>
      <c r="W35" s="15" t="s">
        <v>26</v>
      </c>
      <c r="X35" s="15">
        <v>39.39</v>
      </c>
      <c r="Y35" s="15">
        <v>32.020000000000003</v>
      </c>
      <c r="Z35" s="15">
        <v>21.6</v>
      </c>
      <c r="AA35" s="15">
        <v>7.01</v>
      </c>
    </row>
    <row r="36" spans="1:27" x14ac:dyDescent="0.2">
      <c r="A36" s="15" t="s">
        <v>27</v>
      </c>
      <c r="B36" s="15">
        <v>42.78</v>
      </c>
      <c r="C36" s="15">
        <v>29.91</v>
      </c>
      <c r="D36" s="15">
        <v>18.350000000000001</v>
      </c>
      <c r="E36" s="15">
        <v>6.33</v>
      </c>
      <c r="F36" s="15">
        <v>2.63</v>
      </c>
      <c r="G36" s="15">
        <v>14</v>
      </c>
      <c r="H36" s="15">
        <v>2.63</v>
      </c>
      <c r="I36" s="15">
        <v>14</v>
      </c>
      <c r="K36" s="15" t="s">
        <v>27</v>
      </c>
      <c r="L36" s="15">
        <v>42.78</v>
      </c>
      <c r="M36" s="15">
        <v>29.91</v>
      </c>
      <c r="N36" s="15">
        <v>18.350000000000001</v>
      </c>
      <c r="O36" s="15">
        <v>6.33</v>
      </c>
      <c r="P36" s="15">
        <v>2.63</v>
      </c>
      <c r="Q36" s="15">
        <v>14</v>
      </c>
      <c r="S36" s="15">
        <v>3.7</v>
      </c>
      <c r="T36" s="15">
        <v>16</v>
      </c>
      <c r="U36" s="15">
        <v>14</v>
      </c>
      <c r="W36" s="15" t="s">
        <v>27</v>
      </c>
      <c r="X36" s="15">
        <v>42.78</v>
      </c>
      <c r="Y36" s="15">
        <v>29.91</v>
      </c>
      <c r="Z36" s="15">
        <v>18.350000000000001</v>
      </c>
      <c r="AA36" s="15">
        <v>6.33</v>
      </c>
    </row>
    <row r="37" spans="1:27" x14ac:dyDescent="0.2">
      <c r="A37" s="16" t="s">
        <v>28</v>
      </c>
      <c r="B37" s="15">
        <v>42.13</v>
      </c>
      <c r="C37" s="15">
        <v>26.53</v>
      </c>
      <c r="D37" s="15">
        <v>21.6</v>
      </c>
      <c r="E37" s="15">
        <v>7.01</v>
      </c>
      <c r="F37" s="15">
        <v>2.72</v>
      </c>
      <c r="G37" s="15">
        <v>16</v>
      </c>
      <c r="H37" s="15">
        <v>2.72</v>
      </c>
      <c r="I37" s="15">
        <v>16</v>
      </c>
      <c r="K37" s="16" t="s">
        <v>28</v>
      </c>
      <c r="L37" s="15">
        <v>42.13</v>
      </c>
      <c r="M37" s="15">
        <v>26.53</v>
      </c>
      <c r="N37" s="15">
        <v>21.6</v>
      </c>
      <c r="O37" s="15">
        <v>7.01</v>
      </c>
      <c r="P37" s="15">
        <v>2.72</v>
      </c>
      <c r="Q37" s="15">
        <v>16</v>
      </c>
      <c r="S37" s="15">
        <v>4.0999999999999996</v>
      </c>
      <c r="T37" s="15">
        <v>8</v>
      </c>
      <c r="U37" s="15">
        <v>23</v>
      </c>
      <c r="W37" s="16" t="s">
        <v>28</v>
      </c>
      <c r="X37" s="15">
        <v>42.13</v>
      </c>
      <c r="Y37" s="15">
        <v>26.53</v>
      </c>
      <c r="Z37" s="15">
        <v>21.6</v>
      </c>
      <c r="AA37" s="15">
        <v>7.01</v>
      </c>
    </row>
    <row r="38" spans="1:27" x14ac:dyDescent="0.2">
      <c r="A38" s="15" t="s">
        <v>29</v>
      </c>
      <c r="B38" s="15">
        <v>41.69</v>
      </c>
      <c r="C38" s="15">
        <v>24.76</v>
      </c>
      <c r="D38" s="15">
        <v>23.98</v>
      </c>
      <c r="E38" s="15">
        <v>7</v>
      </c>
      <c r="F38" s="15">
        <v>2.57</v>
      </c>
      <c r="G38" s="15">
        <v>18</v>
      </c>
      <c r="H38" s="15">
        <v>2.57</v>
      </c>
      <c r="I38" s="15">
        <v>18</v>
      </c>
      <c r="K38" s="15" t="s">
        <v>29</v>
      </c>
      <c r="L38" s="15">
        <v>41.69</v>
      </c>
      <c r="M38" s="15">
        <v>24.76</v>
      </c>
      <c r="N38" s="15">
        <v>23.98</v>
      </c>
      <c r="O38" s="15">
        <v>7</v>
      </c>
      <c r="P38" s="15">
        <v>2.57</v>
      </c>
      <c r="Q38" s="15">
        <v>18</v>
      </c>
      <c r="S38" s="15">
        <v>5.5</v>
      </c>
      <c r="T38" s="15">
        <v>14</v>
      </c>
      <c r="U38" s="15">
        <v>27</v>
      </c>
      <c r="W38" s="15" t="s">
        <v>29</v>
      </c>
      <c r="X38" s="15">
        <v>41.69</v>
      </c>
      <c r="Y38" s="15">
        <v>24.76</v>
      </c>
      <c r="Z38" s="15">
        <v>23.98</v>
      </c>
      <c r="AA38" s="15">
        <v>7</v>
      </c>
    </row>
    <row r="39" spans="1:27" x14ac:dyDescent="0.2">
      <c r="A39" s="15" t="s">
        <v>30</v>
      </c>
      <c r="B39" s="15">
        <v>39.39</v>
      </c>
      <c r="C39" s="15">
        <v>32.020000000000003</v>
      </c>
      <c r="D39" s="15">
        <v>21.6</v>
      </c>
      <c r="E39" s="15">
        <v>7.01</v>
      </c>
      <c r="F39" s="15">
        <v>3.36</v>
      </c>
      <c r="G39" s="15">
        <v>12</v>
      </c>
      <c r="H39" s="15">
        <v>3.36</v>
      </c>
      <c r="I39" s="15">
        <v>12</v>
      </c>
      <c r="K39" s="15" t="s">
        <v>30</v>
      </c>
      <c r="L39" s="15">
        <v>39.39</v>
      </c>
      <c r="M39" s="15">
        <v>32.020000000000003</v>
      </c>
      <c r="N39" s="15">
        <v>21.6</v>
      </c>
      <c r="O39" s="15">
        <v>7.01</v>
      </c>
      <c r="P39" s="15">
        <v>3.36</v>
      </c>
      <c r="Q39" s="15">
        <v>12</v>
      </c>
      <c r="W39" s="15" t="s">
        <v>30</v>
      </c>
      <c r="X39" s="15">
        <v>39.39</v>
      </c>
      <c r="Y39" s="15">
        <v>32.020000000000003</v>
      </c>
      <c r="Z39" s="15">
        <v>21.6</v>
      </c>
      <c r="AA39" s="15">
        <v>7.01</v>
      </c>
    </row>
    <row r="40" spans="1:27" x14ac:dyDescent="0.2">
      <c r="A40" s="15" t="s">
        <v>31</v>
      </c>
      <c r="B40" s="15">
        <v>42.13</v>
      </c>
      <c r="C40" s="15">
        <v>26.53</v>
      </c>
      <c r="D40" s="15">
        <v>21.6</v>
      </c>
      <c r="E40" s="15">
        <v>7.01</v>
      </c>
      <c r="F40" s="15">
        <v>2.72</v>
      </c>
      <c r="G40" s="15">
        <v>16</v>
      </c>
      <c r="H40" s="15">
        <v>2.72</v>
      </c>
      <c r="I40" s="15">
        <v>16</v>
      </c>
      <c r="K40" s="15" t="s">
        <v>31</v>
      </c>
      <c r="L40" s="15">
        <v>42.13</v>
      </c>
      <c r="M40" s="15">
        <v>26.53</v>
      </c>
      <c r="N40" s="15">
        <v>21.6</v>
      </c>
      <c r="O40" s="15">
        <v>7.01</v>
      </c>
      <c r="P40" s="15">
        <v>2.72</v>
      </c>
      <c r="Q40" s="15">
        <v>16</v>
      </c>
      <c r="W40" s="15" t="s">
        <v>31</v>
      </c>
      <c r="X40" s="15">
        <v>42.13</v>
      </c>
      <c r="Y40" s="15">
        <v>26.53</v>
      </c>
      <c r="Z40" s="15">
        <v>21.6</v>
      </c>
      <c r="AA40" s="15">
        <v>7.01</v>
      </c>
    </row>
    <row r="41" spans="1:27" x14ac:dyDescent="0.2">
      <c r="A41" s="15" t="s">
        <v>32</v>
      </c>
      <c r="B41" s="15">
        <v>45</v>
      </c>
      <c r="C41" s="15">
        <v>22</v>
      </c>
      <c r="D41" s="15">
        <v>26</v>
      </c>
      <c r="E41" s="15">
        <v>8</v>
      </c>
      <c r="F41" s="15">
        <v>2</v>
      </c>
      <c r="G41" s="15">
        <v>20</v>
      </c>
      <c r="H41" s="15">
        <v>2</v>
      </c>
      <c r="I41" s="15">
        <v>20</v>
      </c>
      <c r="K41" s="15" t="s">
        <v>32</v>
      </c>
      <c r="L41" s="15">
        <v>45</v>
      </c>
      <c r="M41" s="15">
        <v>22</v>
      </c>
      <c r="N41" s="15">
        <v>26</v>
      </c>
      <c r="O41" s="15">
        <v>8</v>
      </c>
      <c r="P41" s="15">
        <v>2</v>
      </c>
      <c r="Q41" s="15">
        <v>20</v>
      </c>
      <c r="W41" s="15" t="s">
        <v>32</v>
      </c>
      <c r="X41" s="15">
        <v>45</v>
      </c>
      <c r="Y41" s="15">
        <v>22</v>
      </c>
      <c r="Z41" s="15">
        <v>26</v>
      </c>
      <c r="AA41" s="15">
        <v>8</v>
      </c>
    </row>
    <row r="42" spans="1:27" ht="12.75" x14ac:dyDescent="0.2">
      <c r="A42" s="17" t="s">
        <v>33</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18"/>
  <sheetViews>
    <sheetView workbookViewId="0">
      <selection activeCell="S21" sqref="S21"/>
    </sheetView>
  </sheetViews>
  <sheetFormatPr defaultRowHeight="12" outlineLevelRow="1" x14ac:dyDescent="0.2"/>
  <cols>
    <col min="1" max="1" width="3.5703125" customWidth="1"/>
    <col min="2" max="2" width="31.28515625" customWidth="1"/>
    <col min="8" max="8" width="7.140625" customWidth="1"/>
    <col min="13" max="13" width="9.140625" customWidth="1"/>
    <col min="15" max="15" width="10.85546875" customWidth="1"/>
    <col min="16" max="16" width="10.5703125" customWidth="1"/>
    <col min="17" max="17" width="8.42578125" customWidth="1"/>
  </cols>
  <sheetData>
    <row r="1" spans="1:37"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row>
    <row r="2" spans="1:37" ht="19.5" x14ac:dyDescent="0.2">
      <c r="A2" s="18"/>
      <c r="B2" s="84" t="s">
        <v>52</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row>
    <row r="3" spans="1:37" x14ac:dyDescent="0.2">
      <c r="A3" s="18"/>
      <c r="B3" s="18"/>
      <c r="C3" s="18"/>
      <c r="D3" s="18"/>
      <c r="E3" s="18"/>
      <c r="F3" s="18"/>
      <c r="G3" s="18"/>
      <c r="H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row>
    <row r="4" spans="1:37"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row>
    <row r="5" spans="1:37" x14ac:dyDescent="0.2">
      <c r="A5" s="18"/>
      <c r="B5" s="69" t="s">
        <v>53</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row>
    <row r="6" spans="1:37" x14ac:dyDescent="0.2">
      <c r="A6" s="18"/>
      <c r="B6" s="85" t="str">
        <f>"1. Enter the required information in the blue input cells in Section "&amp;B18</f>
        <v>1. Enter the required information in the blue input cells in Section 1. Inputs</v>
      </c>
      <c r="C6" s="85"/>
      <c r="D6" s="85"/>
      <c r="E6" s="85"/>
      <c r="F6" s="85"/>
      <c r="G6" s="85"/>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row>
    <row r="7" spans="1:37" x14ac:dyDescent="0.2">
      <c r="A7" s="18"/>
      <c r="B7" s="86" t="str">
        <f>"2. Check the list of council names and update if necessary in Section "&amp;B57</f>
        <v>2. Check the list of council names and update if necessary in Section 2. Council Name</v>
      </c>
      <c r="C7" s="86"/>
      <c r="D7" s="86"/>
      <c r="E7" s="86"/>
      <c r="F7" s="86"/>
      <c r="G7" s="86"/>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row>
    <row r="8" spans="1:37" x14ac:dyDescent="0.2">
      <c r="A8" s="18"/>
      <c r="B8" s="18"/>
      <c r="C8" s="18"/>
      <c r="D8" s="18"/>
      <c r="E8" s="18"/>
      <c r="F8" s="18"/>
      <c r="G8" s="18"/>
      <c r="H8" s="18"/>
      <c r="I8" s="18"/>
      <c r="J8" s="18"/>
      <c r="K8" s="18"/>
      <c r="L8" s="18"/>
      <c r="M8" s="18"/>
      <c r="N8" s="18"/>
      <c r="O8" s="18"/>
      <c r="P8" s="18"/>
      <c r="Q8" s="18"/>
      <c r="S8" s="18"/>
      <c r="T8" s="18"/>
      <c r="U8" s="18"/>
      <c r="V8" s="18"/>
      <c r="W8" s="18"/>
      <c r="X8" s="18"/>
      <c r="Y8" s="18"/>
      <c r="Z8" s="18"/>
      <c r="AA8" s="18"/>
      <c r="AB8" s="18"/>
      <c r="AC8" s="18"/>
      <c r="AD8" s="18"/>
      <c r="AE8" s="18"/>
      <c r="AF8" s="18"/>
      <c r="AG8" s="18"/>
      <c r="AH8" s="18"/>
      <c r="AI8" s="18"/>
      <c r="AJ8" s="18"/>
      <c r="AK8" s="18"/>
    </row>
    <row r="9" spans="1:37"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row>
    <row r="10" spans="1:37" x14ac:dyDescent="0.2">
      <c r="A10" s="18"/>
      <c r="B10" s="18" t="s">
        <v>54</v>
      </c>
      <c r="C10" s="18"/>
      <c r="D10" s="18"/>
      <c r="E10" s="18"/>
      <c r="F10" s="18"/>
      <c r="G10" s="18"/>
      <c r="H10" s="18"/>
      <c r="I10" s="18"/>
      <c r="J10" s="77" t="s">
        <v>55</v>
      </c>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row>
    <row r="11" spans="1:37" x14ac:dyDescent="0.2">
      <c r="A11" s="18"/>
      <c r="B11" s="87" t="str">
        <f>B18</f>
        <v>1. Inputs</v>
      </c>
      <c r="C11" s="85"/>
      <c r="D11" s="85"/>
      <c r="E11" s="85"/>
      <c r="F11" s="85"/>
      <c r="G11" s="85"/>
      <c r="H11" s="85"/>
      <c r="I11" s="85"/>
      <c r="J11" s="85">
        <f>ROW(B18)</f>
        <v>18</v>
      </c>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1:37" x14ac:dyDescent="0.2">
      <c r="A12" s="18"/>
      <c r="B12" s="88" t="str">
        <f>B21</f>
        <v>Table 1 - Analyst and TSO details</v>
      </c>
      <c r="C12" s="88"/>
      <c r="D12" s="88"/>
      <c r="E12" s="88"/>
      <c r="F12" s="88"/>
      <c r="G12" s="88"/>
      <c r="H12" s="88"/>
      <c r="I12" s="88"/>
      <c r="J12" s="88">
        <f>ROW(B21)</f>
        <v>21</v>
      </c>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row>
    <row r="13" spans="1:37" x14ac:dyDescent="0.2">
      <c r="A13" s="18"/>
      <c r="B13" s="88" t="str">
        <f>B37</f>
        <v>Table 2 - SV year and rate peg</v>
      </c>
      <c r="C13" s="88"/>
      <c r="D13" s="88"/>
      <c r="E13" s="88"/>
      <c r="F13" s="88"/>
      <c r="G13" s="88"/>
      <c r="H13" s="88"/>
      <c r="I13" s="88"/>
      <c r="J13" s="88">
        <f>ROW(B37)</f>
        <v>37</v>
      </c>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row>
    <row r="14" spans="1:37" x14ac:dyDescent="0.2">
      <c r="A14" s="18"/>
      <c r="B14" s="88" t="str">
        <f>B44</f>
        <v xml:space="preserve">Table 3 - SV year, rate peg  and units in display format </v>
      </c>
      <c r="C14" s="88"/>
      <c r="D14" s="88"/>
      <c r="E14" s="88"/>
      <c r="F14" s="88"/>
      <c r="G14" s="88"/>
      <c r="H14" s="88"/>
      <c r="I14" s="88"/>
      <c r="J14" s="88">
        <f>ROW(B44)</f>
        <v>44</v>
      </c>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row>
    <row r="15" spans="1:37" x14ac:dyDescent="0.2">
      <c r="A15" s="18"/>
      <c r="B15" s="71" t="str">
        <f>B57</f>
        <v>2. Council Name</v>
      </c>
      <c r="C15" s="88"/>
      <c r="D15" s="88"/>
      <c r="E15" s="88"/>
      <c r="F15" s="88"/>
      <c r="G15" s="88"/>
      <c r="H15" s="88"/>
      <c r="I15" s="88"/>
      <c r="J15" s="88">
        <f>ROW(B57)</f>
        <v>57</v>
      </c>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row>
    <row r="16" spans="1:37" x14ac:dyDescent="0.2">
      <c r="A16" s="18"/>
      <c r="B16" s="86" t="str">
        <f>J57</f>
        <v>2b. Merged councils</v>
      </c>
      <c r="C16" s="86"/>
      <c r="D16" s="86"/>
      <c r="E16" s="86"/>
      <c r="F16" s="86"/>
      <c r="G16" s="86"/>
      <c r="H16" s="86"/>
      <c r="I16" s="86"/>
      <c r="J16" s="86">
        <f>ROW(J57)</f>
        <v>57</v>
      </c>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row>
    <row r="17" spans="1:37"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37" ht="15.75" x14ac:dyDescent="0.2">
      <c r="A18" s="18"/>
      <c r="B18" s="89" t="s">
        <v>56</v>
      </c>
      <c r="C18" s="90" t="s">
        <v>57</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row>
    <row r="19" spans="1:37" s="91" customFormat="1" ht="9" customHeight="1" x14ac:dyDescent="0.2">
      <c r="A19" s="18"/>
      <c r="B19" s="84"/>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row>
    <row r="20" spans="1:37" s="91" customFormat="1" ht="16.5" customHeight="1" x14ac:dyDescent="0.2">
      <c r="A20" s="18"/>
      <c r="B20" s="84"/>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row>
    <row r="21" spans="1:37" x14ac:dyDescent="0.2">
      <c r="A21" s="92"/>
      <c r="B21" s="93" t="s">
        <v>58</v>
      </c>
      <c r="C21" s="18"/>
      <c r="D21" s="18"/>
      <c r="E21" s="18"/>
      <c r="F21" s="18"/>
      <c r="G21" s="18"/>
      <c r="H21" s="18"/>
      <c r="I21" s="18"/>
      <c r="J21" s="18"/>
      <c r="K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row>
    <row r="22" spans="1:37" x14ac:dyDescent="0.2">
      <c r="A22" s="18"/>
      <c r="B22" s="94"/>
      <c r="C22" s="85"/>
      <c r="D22" s="85"/>
      <c r="E22" s="85"/>
      <c r="F22" s="95"/>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row>
    <row r="23" spans="1:37" x14ac:dyDescent="0.2">
      <c r="A23" s="18"/>
      <c r="B23" s="96" t="s">
        <v>59</v>
      </c>
      <c r="C23" s="88"/>
      <c r="D23" s="88"/>
      <c r="E23" s="88"/>
      <c r="F23" s="97"/>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7" x14ac:dyDescent="0.2">
      <c r="A24" s="18"/>
      <c r="B24" s="96" t="s">
        <v>60</v>
      </c>
      <c r="C24" s="88"/>
      <c r="D24" s="98" t="s">
        <v>409</v>
      </c>
      <c r="E24" s="88"/>
      <c r="F24" s="97"/>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row>
    <row r="25" spans="1:37" x14ac:dyDescent="0.2">
      <c r="A25" s="18"/>
      <c r="B25" s="96" t="s">
        <v>61</v>
      </c>
      <c r="C25" s="88"/>
      <c r="D25" s="98" t="s">
        <v>410</v>
      </c>
      <c r="E25" s="88"/>
      <c r="F25" s="97"/>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row>
    <row r="26" spans="1:37" x14ac:dyDescent="0.2">
      <c r="A26" s="18"/>
      <c r="B26" s="96" t="s">
        <v>62</v>
      </c>
      <c r="C26" s="88"/>
      <c r="D26" s="302" t="s">
        <v>411</v>
      </c>
      <c r="E26" s="88"/>
      <c r="F26" s="97"/>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row>
    <row r="27" spans="1:37" x14ac:dyDescent="0.2">
      <c r="A27" s="18"/>
      <c r="B27" s="96" t="s">
        <v>63</v>
      </c>
      <c r="C27" s="88"/>
      <c r="D27" s="98" t="s">
        <v>412</v>
      </c>
      <c r="E27" s="88"/>
      <c r="F27" s="97"/>
      <c r="G27" s="18"/>
      <c r="H27" s="18"/>
      <c r="I27" s="18"/>
      <c r="J27" s="18"/>
      <c r="K27" s="18"/>
      <c r="L27" s="18"/>
      <c r="M27" s="18"/>
      <c r="N27" s="18"/>
      <c r="O27" s="18"/>
      <c r="P27" s="18"/>
      <c r="Q27" s="18"/>
      <c r="R27" s="18"/>
      <c r="S27" s="18"/>
      <c r="T27" s="67"/>
      <c r="U27" s="18"/>
      <c r="V27" s="18"/>
      <c r="W27" s="18"/>
      <c r="X27" s="18"/>
      <c r="Y27" s="18"/>
      <c r="Z27" s="18"/>
      <c r="AA27" s="18"/>
      <c r="AB27" s="18"/>
      <c r="AC27" s="18"/>
      <c r="AD27" s="18"/>
      <c r="AE27" s="18"/>
      <c r="AF27" s="18"/>
      <c r="AG27" s="18"/>
      <c r="AH27" s="18"/>
      <c r="AI27" s="18"/>
      <c r="AJ27" s="18"/>
      <c r="AK27" s="18"/>
    </row>
    <row r="28" spans="1:37" x14ac:dyDescent="0.2">
      <c r="A28" s="18"/>
      <c r="B28" s="96"/>
      <c r="C28" s="88"/>
      <c r="D28" s="88"/>
      <c r="E28" s="88"/>
      <c r="F28" s="97"/>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1:37" x14ac:dyDescent="0.2">
      <c r="A29" s="18"/>
      <c r="B29" s="96" t="s">
        <v>64</v>
      </c>
      <c r="C29" s="88"/>
      <c r="D29" s="88"/>
      <c r="E29" s="88"/>
      <c r="F29" s="97"/>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1:37" x14ac:dyDescent="0.2">
      <c r="A30" s="18"/>
      <c r="B30" s="96" t="s">
        <v>60</v>
      </c>
      <c r="C30" s="88"/>
      <c r="D30" s="21" t="s">
        <v>65</v>
      </c>
      <c r="E30" s="88"/>
      <c r="F30" s="97"/>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1:37" x14ac:dyDescent="0.2">
      <c r="A31" s="18"/>
      <c r="B31" s="96" t="s">
        <v>61</v>
      </c>
      <c r="C31" s="88"/>
      <c r="D31" s="21" t="s">
        <v>66</v>
      </c>
      <c r="E31" s="88"/>
      <c r="F31" s="97"/>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1:37" x14ac:dyDescent="0.2">
      <c r="A32" s="18"/>
      <c r="B32" s="96" t="s">
        <v>62</v>
      </c>
      <c r="C32" s="88"/>
      <c r="D32" s="21" t="s">
        <v>67</v>
      </c>
      <c r="E32" s="11"/>
      <c r="F32" s="97"/>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7" x14ac:dyDescent="0.2">
      <c r="A33" s="18"/>
      <c r="B33" s="96" t="s">
        <v>63</v>
      </c>
      <c r="C33" s="88"/>
      <c r="D33" s="21" t="s">
        <v>68</v>
      </c>
      <c r="E33" s="11"/>
      <c r="F33" s="97"/>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7" x14ac:dyDescent="0.2">
      <c r="A34" s="18"/>
      <c r="B34" s="99"/>
      <c r="C34" s="86"/>
      <c r="D34" s="86"/>
      <c r="E34" s="86"/>
      <c r="F34" s="100"/>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row>
    <row r="35" spans="1:37" x14ac:dyDescent="0.2">
      <c r="A35" s="18"/>
      <c r="B35" s="88"/>
      <c r="C35" s="88"/>
      <c r="D35" s="88"/>
      <c r="E35" s="88"/>
      <c r="F35" s="88"/>
      <c r="G35" s="88"/>
      <c r="H35" s="88"/>
      <c r="I35" s="88"/>
      <c r="J35" s="8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row>
    <row r="36" spans="1:37" x14ac:dyDescent="0.2">
      <c r="A36" s="18"/>
      <c r="B36" s="88"/>
      <c r="C36" s="88"/>
      <c r="D36" s="88"/>
      <c r="E36" s="88"/>
      <c r="F36" s="88"/>
      <c r="G36" s="88"/>
      <c r="H36" s="88"/>
      <c r="I36" s="88"/>
      <c r="J36" s="8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row>
    <row r="37" spans="1:37" x14ac:dyDescent="0.2">
      <c r="A37" s="18"/>
      <c r="B37" s="93" t="s">
        <v>69</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row>
    <row r="38" spans="1:37" x14ac:dyDescent="0.2">
      <c r="A38" s="18"/>
      <c r="B38" s="94"/>
      <c r="C38" s="85"/>
      <c r="D38" s="85"/>
      <c r="E38" s="85"/>
      <c r="F38" s="95"/>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row>
    <row r="39" spans="1:37" s="104" customFormat="1" ht="16.5" customHeight="1" x14ac:dyDescent="0.2">
      <c r="A39" s="67"/>
      <c r="B39" s="101" t="s">
        <v>70</v>
      </c>
      <c r="C39" s="70" t="s">
        <v>71</v>
      </c>
      <c r="D39" s="102">
        <v>2020</v>
      </c>
      <c r="E39" s="70"/>
      <c r="F39" s="103"/>
      <c r="G39" s="18"/>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row>
    <row r="40" spans="1:37" s="104" customFormat="1" ht="16.5" customHeight="1" x14ac:dyDescent="0.2">
      <c r="A40" s="67"/>
      <c r="B40" s="105" t="s">
        <v>72</v>
      </c>
      <c r="C40" s="70"/>
      <c r="D40" s="77" t="str">
        <f>D39&amp;"-"&amp;RIGHT(D39+1,2)</f>
        <v>2020-21</v>
      </c>
      <c r="E40" s="70"/>
      <c r="F40" s="103"/>
      <c r="G40" s="18"/>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row>
    <row r="41" spans="1:37" x14ac:dyDescent="0.2">
      <c r="A41" s="18"/>
      <c r="B41" s="106"/>
      <c r="C41" s="107"/>
      <c r="D41" s="107"/>
      <c r="E41" s="107"/>
      <c r="F41" s="108"/>
      <c r="G41" s="18"/>
      <c r="H41" s="18"/>
      <c r="I41" s="18"/>
      <c r="J41" s="18"/>
      <c r="K41" s="18"/>
      <c r="L41" s="18"/>
      <c r="M41" s="18"/>
      <c r="N41" s="67"/>
      <c r="O41" s="67"/>
      <c r="P41" s="67"/>
      <c r="Q41" s="67"/>
      <c r="R41" s="18"/>
      <c r="S41" s="18"/>
      <c r="T41" s="18"/>
      <c r="U41" s="18"/>
      <c r="V41" s="18"/>
      <c r="W41" s="18"/>
      <c r="X41" s="18"/>
      <c r="Y41" s="18"/>
      <c r="Z41" s="18"/>
      <c r="AA41" s="18"/>
      <c r="AB41" s="18"/>
      <c r="AC41" s="18"/>
      <c r="AD41" s="18"/>
      <c r="AE41" s="18"/>
      <c r="AF41" s="18"/>
      <c r="AG41" s="18"/>
      <c r="AH41" s="18"/>
      <c r="AI41" s="18"/>
      <c r="AJ41" s="18"/>
      <c r="AK41" s="18"/>
    </row>
    <row r="42" spans="1:37" ht="11.2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row>
    <row r="43" spans="1:37"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row>
    <row r="44" spans="1:37" x14ac:dyDescent="0.2">
      <c r="A44" s="18"/>
      <c r="B44" s="93" t="s">
        <v>73</v>
      </c>
      <c r="C44" s="18"/>
      <c r="D44" s="18"/>
      <c r="E44" s="18"/>
      <c r="F44" s="109"/>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row>
    <row r="45" spans="1:37" x14ac:dyDescent="0.2">
      <c r="A45" s="18"/>
      <c r="B45" s="94" t="s">
        <v>74</v>
      </c>
      <c r="C45" s="85"/>
      <c r="D45" s="85"/>
      <c r="E45" s="85"/>
      <c r="F45" s="110"/>
      <c r="G45" s="110"/>
      <c r="H45" s="110"/>
      <c r="I45" s="110"/>
      <c r="J45" s="110"/>
      <c r="K45" s="110"/>
      <c r="L45" s="110"/>
      <c r="M45" s="110"/>
      <c r="N45" s="110"/>
      <c r="O45" s="110"/>
      <c r="P45" s="110"/>
      <c r="Q45" s="111"/>
      <c r="R45" s="18"/>
      <c r="S45" s="18"/>
      <c r="T45" s="18"/>
      <c r="U45" s="18"/>
      <c r="V45" s="18"/>
      <c r="W45" s="18"/>
      <c r="X45" s="18"/>
      <c r="Y45" s="18"/>
      <c r="Z45" s="18"/>
      <c r="AA45" s="18"/>
      <c r="AB45" s="18"/>
      <c r="AC45" s="18"/>
      <c r="AD45" s="18"/>
      <c r="AE45" s="18"/>
      <c r="AF45" s="18"/>
      <c r="AG45" s="18"/>
      <c r="AH45" s="18"/>
      <c r="AI45" s="18"/>
      <c r="AJ45" s="18"/>
      <c r="AK45" s="18"/>
    </row>
    <row r="46" spans="1:37" x14ac:dyDescent="0.2">
      <c r="A46" s="18"/>
      <c r="B46" s="96" t="s">
        <v>75</v>
      </c>
      <c r="C46" s="88"/>
      <c r="D46" s="88"/>
      <c r="E46" s="88"/>
      <c r="F46" s="112"/>
      <c r="G46" s="112">
        <v>0</v>
      </c>
      <c r="H46" s="88">
        <f t="shared" ref="H46:P46" si="0">G46+1</f>
        <v>1</v>
      </c>
      <c r="I46" s="88">
        <f t="shared" si="0"/>
        <v>2</v>
      </c>
      <c r="J46" s="88">
        <f t="shared" si="0"/>
        <v>3</v>
      </c>
      <c r="K46" s="88">
        <f t="shared" si="0"/>
        <v>4</v>
      </c>
      <c r="L46" s="88">
        <f t="shared" si="0"/>
        <v>5</v>
      </c>
      <c r="M46" s="88">
        <f t="shared" si="0"/>
        <v>6</v>
      </c>
      <c r="N46" s="88">
        <f t="shared" si="0"/>
        <v>7</v>
      </c>
      <c r="O46" s="88">
        <f t="shared" si="0"/>
        <v>8</v>
      </c>
      <c r="P46" s="88">
        <f t="shared" si="0"/>
        <v>9</v>
      </c>
      <c r="Q46" s="97"/>
      <c r="R46" s="18"/>
      <c r="S46" s="18"/>
      <c r="T46" s="18"/>
      <c r="U46" s="18"/>
      <c r="V46" s="18"/>
      <c r="W46" s="18"/>
      <c r="X46" s="18"/>
      <c r="Y46" s="18"/>
      <c r="Z46" s="18"/>
      <c r="AA46" s="18"/>
      <c r="AB46" s="18"/>
      <c r="AC46" s="18"/>
      <c r="AD46" s="18"/>
      <c r="AE46" s="18"/>
      <c r="AF46" s="18"/>
      <c r="AG46" s="18"/>
      <c r="AH46" s="18"/>
      <c r="AI46" s="18"/>
      <c r="AJ46" s="18"/>
      <c r="AK46" s="18"/>
    </row>
    <row r="47" spans="1:37" x14ac:dyDescent="0.2">
      <c r="A47" s="18"/>
      <c r="B47" s="96" t="s">
        <v>76</v>
      </c>
      <c r="C47" s="113"/>
      <c r="D47" s="113"/>
      <c r="E47" s="113"/>
      <c r="F47" s="113"/>
      <c r="G47" s="113" t="str">
        <f t="shared" ref="G47:P47" si="1">"Year "&amp;G46</f>
        <v>Year 0</v>
      </c>
      <c r="H47" s="113" t="str">
        <f t="shared" si="1"/>
        <v>Year 1</v>
      </c>
      <c r="I47" s="113" t="str">
        <f t="shared" si="1"/>
        <v>Year 2</v>
      </c>
      <c r="J47" s="113" t="str">
        <f t="shared" si="1"/>
        <v>Year 3</v>
      </c>
      <c r="K47" s="113" t="str">
        <f t="shared" si="1"/>
        <v>Year 4</v>
      </c>
      <c r="L47" s="113" t="str">
        <f t="shared" si="1"/>
        <v>Year 5</v>
      </c>
      <c r="M47" s="113" t="str">
        <f t="shared" si="1"/>
        <v>Year 6</v>
      </c>
      <c r="N47" s="113" t="str">
        <f t="shared" si="1"/>
        <v>Year 7</v>
      </c>
      <c r="O47" s="113" t="str">
        <f t="shared" si="1"/>
        <v>Year 8</v>
      </c>
      <c r="P47" s="113" t="str">
        <f t="shared" si="1"/>
        <v>Year 9</v>
      </c>
      <c r="Q47" s="97"/>
      <c r="R47" s="18"/>
      <c r="S47" s="18"/>
      <c r="T47" s="18"/>
      <c r="U47" s="18"/>
      <c r="V47" s="18"/>
      <c r="W47" s="18"/>
      <c r="X47" s="18"/>
      <c r="Y47" s="18"/>
      <c r="Z47" s="18"/>
      <c r="AA47" s="18"/>
      <c r="AB47" s="18"/>
      <c r="AC47" s="18"/>
      <c r="AD47" s="18"/>
      <c r="AE47" s="18"/>
      <c r="AF47" s="18"/>
      <c r="AG47" s="18"/>
      <c r="AH47" s="18"/>
      <c r="AI47" s="18"/>
      <c r="AJ47" s="18"/>
      <c r="AK47" s="18"/>
    </row>
    <row r="48" spans="1:37" x14ac:dyDescent="0.2">
      <c r="A48" s="18"/>
      <c r="B48" s="96"/>
      <c r="C48" s="88"/>
      <c r="D48" s="88"/>
      <c r="E48" s="88"/>
      <c r="F48" s="113"/>
      <c r="G48" s="113"/>
      <c r="H48" s="113"/>
      <c r="I48" s="113"/>
      <c r="J48" s="113"/>
      <c r="K48" s="113"/>
      <c r="L48" s="113"/>
      <c r="M48" s="113"/>
      <c r="N48" s="113"/>
      <c r="O48" s="113"/>
      <c r="P48" s="113"/>
      <c r="Q48" s="97"/>
      <c r="R48" s="18"/>
      <c r="S48" s="18"/>
      <c r="T48" s="18"/>
      <c r="U48" s="18"/>
      <c r="V48" s="18"/>
      <c r="W48" s="18"/>
      <c r="X48" s="18"/>
      <c r="Y48" s="18"/>
      <c r="Z48" s="18"/>
      <c r="AA48" s="18"/>
      <c r="AB48" s="18"/>
      <c r="AC48" s="18"/>
      <c r="AD48" s="18"/>
      <c r="AE48" s="18"/>
      <c r="AF48" s="18"/>
      <c r="AG48" s="18"/>
      <c r="AH48" s="18"/>
      <c r="AI48" s="18"/>
      <c r="AJ48" s="18"/>
      <c r="AK48" s="18"/>
    </row>
    <row r="49" spans="1:37" x14ac:dyDescent="0.2">
      <c r="A49" s="18"/>
      <c r="B49" s="114" t="s">
        <v>77</v>
      </c>
      <c r="C49" s="115"/>
      <c r="D49" s="115"/>
      <c r="E49" s="115"/>
      <c r="F49" s="116"/>
      <c r="G49" s="117">
        <f>D39-1</f>
        <v>2019</v>
      </c>
      <c r="H49" s="118">
        <f t="shared" ref="H49:P49" si="2">G49+1</f>
        <v>2020</v>
      </c>
      <c r="I49" s="118">
        <f t="shared" si="2"/>
        <v>2021</v>
      </c>
      <c r="J49" s="118">
        <f t="shared" si="2"/>
        <v>2022</v>
      </c>
      <c r="K49" s="118">
        <f t="shared" si="2"/>
        <v>2023</v>
      </c>
      <c r="L49" s="118">
        <f t="shared" si="2"/>
        <v>2024</v>
      </c>
      <c r="M49" s="118">
        <f t="shared" si="2"/>
        <v>2025</v>
      </c>
      <c r="N49" s="118">
        <f t="shared" si="2"/>
        <v>2026</v>
      </c>
      <c r="O49" s="118">
        <f t="shared" si="2"/>
        <v>2027</v>
      </c>
      <c r="P49" s="118">
        <f t="shared" si="2"/>
        <v>2028</v>
      </c>
      <c r="Q49" s="97"/>
      <c r="R49" s="18"/>
      <c r="S49" s="18"/>
      <c r="T49" s="18"/>
      <c r="U49" s="18"/>
      <c r="V49" s="18"/>
      <c r="W49" s="18"/>
      <c r="X49" s="18"/>
      <c r="Y49" s="18"/>
      <c r="Z49" s="18"/>
      <c r="AA49" s="18"/>
      <c r="AB49" s="18"/>
      <c r="AC49" s="18"/>
      <c r="AD49" s="18"/>
      <c r="AE49" s="18"/>
      <c r="AF49" s="18"/>
      <c r="AG49" s="18"/>
      <c r="AH49" s="18"/>
      <c r="AI49" s="18"/>
      <c r="AJ49" s="18"/>
      <c r="AK49" s="18"/>
    </row>
    <row r="50" spans="1:37" x14ac:dyDescent="0.2">
      <c r="A50" s="18"/>
      <c r="B50" s="96" t="s">
        <v>72</v>
      </c>
      <c r="C50" s="113"/>
      <c r="D50" s="113"/>
      <c r="E50" s="113"/>
      <c r="F50" s="113"/>
      <c r="G50" s="113" t="str">
        <f t="shared" ref="G50:P50" si="3">G49&amp;"-"&amp;RIGHT(G49+1,2)</f>
        <v>2019-20</v>
      </c>
      <c r="H50" s="113" t="str">
        <f t="shared" si="3"/>
        <v>2020-21</v>
      </c>
      <c r="I50" s="113" t="str">
        <f t="shared" si="3"/>
        <v>2021-22</v>
      </c>
      <c r="J50" s="113" t="str">
        <f t="shared" si="3"/>
        <v>2022-23</v>
      </c>
      <c r="K50" s="113" t="str">
        <f t="shared" si="3"/>
        <v>2023-24</v>
      </c>
      <c r="L50" s="113" t="str">
        <f t="shared" si="3"/>
        <v>2024-25</v>
      </c>
      <c r="M50" s="113" t="str">
        <f t="shared" si="3"/>
        <v>2025-26</v>
      </c>
      <c r="N50" s="113" t="str">
        <f t="shared" si="3"/>
        <v>2026-27</v>
      </c>
      <c r="O50" s="113" t="str">
        <f t="shared" si="3"/>
        <v>2027-28</v>
      </c>
      <c r="P50" s="113" t="str">
        <f t="shared" si="3"/>
        <v>2028-29</v>
      </c>
      <c r="Q50" s="97"/>
      <c r="R50" s="18"/>
      <c r="S50" s="18"/>
      <c r="T50" s="18"/>
      <c r="U50" s="18"/>
      <c r="V50" s="18"/>
      <c r="W50" s="18"/>
      <c r="X50" s="18"/>
      <c r="Y50" s="18"/>
      <c r="Z50" s="18"/>
      <c r="AA50" s="18"/>
      <c r="AB50" s="18"/>
      <c r="AC50" s="18"/>
      <c r="AD50" s="18"/>
      <c r="AE50" s="18"/>
      <c r="AF50" s="18"/>
      <c r="AG50" s="18"/>
      <c r="AH50" s="18"/>
      <c r="AI50" s="18"/>
      <c r="AJ50" s="18"/>
      <c r="AK50" s="18"/>
    </row>
    <row r="51" spans="1:37" x14ac:dyDescent="0.2">
      <c r="A51" s="18"/>
      <c r="B51" s="114"/>
      <c r="C51" s="88"/>
      <c r="D51" s="88"/>
      <c r="E51" s="88"/>
      <c r="F51" s="70"/>
      <c r="G51" s="70"/>
      <c r="H51" s="70"/>
      <c r="I51" s="70"/>
      <c r="J51" s="70"/>
      <c r="K51" s="70"/>
      <c r="L51" s="70"/>
      <c r="M51" s="70"/>
      <c r="N51" s="70"/>
      <c r="O51" s="70"/>
      <c r="P51" s="70"/>
      <c r="Q51" s="97"/>
      <c r="R51" s="18"/>
      <c r="S51" s="18"/>
      <c r="T51" s="18"/>
      <c r="U51" s="18"/>
      <c r="V51" s="18"/>
      <c r="W51" s="18"/>
      <c r="X51" s="18"/>
      <c r="Y51" s="18"/>
      <c r="Z51" s="18"/>
      <c r="AA51" s="18"/>
      <c r="AB51" s="18"/>
      <c r="AC51" s="18"/>
      <c r="AD51" s="18"/>
      <c r="AE51" s="18"/>
      <c r="AF51" s="18"/>
      <c r="AG51" s="18"/>
      <c r="AH51" s="18"/>
      <c r="AI51" s="18"/>
      <c r="AJ51" s="18"/>
      <c r="AK51" s="18"/>
    </row>
    <row r="52" spans="1:37" x14ac:dyDescent="0.2">
      <c r="A52" s="18"/>
      <c r="B52" s="119" t="s">
        <v>78</v>
      </c>
      <c r="C52" s="112" t="s">
        <v>79</v>
      </c>
      <c r="D52" s="88"/>
      <c r="E52" s="88"/>
      <c r="F52" s="120"/>
      <c r="G52" s="121"/>
      <c r="H52" s="122"/>
      <c r="I52" s="122"/>
      <c r="J52" s="122"/>
      <c r="K52" s="122"/>
      <c r="L52" s="122"/>
      <c r="M52" s="122"/>
      <c r="N52" s="122"/>
      <c r="O52" s="122"/>
      <c r="P52" s="122"/>
      <c r="Q52" s="97"/>
      <c r="R52" s="18"/>
      <c r="S52" s="18"/>
      <c r="T52" s="18"/>
      <c r="U52" s="18"/>
      <c r="V52" s="18"/>
      <c r="W52" s="18"/>
      <c r="X52" s="18"/>
      <c r="Y52" s="18"/>
      <c r="Z52" s="18"/>
      <c r="AA52" s="18"/>
      <c r="AB52" s="18"/>
      <c r="AC52" s="18"/>
      <c r="AD52" s="18"/>
      <c r="AE52" s="18"/>
      <c r="AF52" s="18"/>
      <c r="AG52" s="18"/>
      <c r="AH52" s="18"/>
      <c r="AI52" s="18"/>
      <c r="AJ52" s="18"/>
      <c r="AK52" s="18"/>
    </row>
    <row r="53" spans="1:37" x14ac:dyDescent="0.2">
      <c r="A53" s="18"/>
      <c r="B53" s="119"/>
      <c r="C53" s="123" t="str">
        <f>C52&amp;" per year"</f>
        <v>$ nominal per year</v>
      </c>
      <c r="D53" s="88"/>
      <c r="E53" s="88"/>
      <c r="F53" s="120"/>
      <c r="G53" s="121"/>
      <c r="H53" s="122"/>
      <c r="I53" s="122"/>
      <c r="J53" s="122"/>
      <c r="K53" s="122"/>
      <c r="L53" s="122"/>
      <c r="M53" s="122"/>
      <c r="N53" s="122"/>
      <c r="O53" s="122"/>
      <c r="P53" s="122"/>
      <c r="Q53" s="97"/>
      <c r="R53" s="18"/>
      <c r="S53" s="18"/>
      <c r="T53" s="18"/>
      <c r="U53" s="18"/>
      <c r="V53" s="18"/>
      <c r="W53" s="18"/>
      <c r="X53" s="18"/>
      <c r="Y53" s="18"/>
      <c r="Z53" s="18"/>
      <c r="AA53" s="18"/>
      <c r="AB53" s="18"/>
      <c r="AC53" s="18"/>
      <c r="AD53" s="18"/>
      <c r="AE53" s="18"/>
      <c r="AF53" s="18"/>
      <c r="AG53" s="18"/>
      <c r="AH53" s="18"/>
      <c r="AI53" s="18"/>
      <c r="AJ53" s="18"/>
      <c r="AK53" s="18"/>
    </row>
    <row r="54" spans="1:37" x14ac:dyDescent="0.2">
      <c r="A54" s="18"/>
      <c r="B54" s="99"/>
      <c r="C54" s="86"/>
      <c r="D54" s="86"/>
      <c r="E54" s="86"/>
      <c r="F54" s="86"/>
      <c r="G54" s="86"/>
      <c r="H54" s="86"/>
      <c r="I54" s="86"/>
      <c r="J54" s="86"/>
      <c r="K54" s="86"/>
      <c r="L54" s="86"/>
      <c r="M54" s="86"/>
      <c r="N54" s="86"/>
      <c r="O54" s="86"/>
      <c r="P54" s="86"/>
      <c r="Q54" s="100"/>
      <c r="R54" s="18"/>
      <c r="S54" s="18"/>
      <c r="T54" s="18"/>
      <c r="U54" s="18"/>
      <c r="V54" s="18"/>
      <c r="W54" s="18"/>
      <c r="X54" s="18"/>
      <c r="Y54" s="18"/>
      <c r="Z54" s="18"/>
      <c r="AA54" s="18"/>
      <c r="AB54" s="18"/>
      <c r="AC54" s="18"/>
      <c r="AD54" s="18"/>
      <c r="AE54" s="18"/>
      <c r="AF54" s="18"/>
      <c r="AG54" s="18"/>
      <c r="AH54" s="18"/>
      <c r="AI54" s="18"/>
      <c r="AJ54" s="18"/>
      <c r="AK54" s="18"/>
    </row>
    <row r="55" spans="1:37"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row>
    <row r="56" spans="1:37"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row>
    <row r="57" spans="1:37" ht="19.5" x14ac:dyDescent="0.25">
      <c r="A57" s="124"/>
      <c r="B57" s="68" t="s">
        <v>80</v>
      </c>
      <c r="C57" s="90" t="s">
        <v>81</v>
      </c>
      <c r="D57" s="18"/>
      <c r="E57" s="18"/>
      <c r="F57" s="18"/>
      <c r="G57" s="18"/>
      <c r="H57" s="18"/>
      <c r="I57" s="18"/>
      <c r="J57" s="68" t="s">
        <v>350</v>
      </c>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row>
    <row r="58" spans="1:37" x14ac:dyDescent="0.2">
      <c r="A58" s="18"/>
      <c r="B58" s="125">
        <v>1</v>
      </c>
      <c r="C58" s="126" t="s">
        <v>82</v>
      </c>
      <c r="D58" s="85"/>
      <c r="E58" s="95"/>
      <c r="F58" s="18"/>
      <c r="G58" s="18"/>
      <c r="H58" s="18"/>
      <c r="I58" s="18"/>
      <c r="J58" s="94" t="s">
        <v>351</v>
      </c>
      <c r="K58" s="85"/>
      <c r="L58" s="85"/>
      <c r="M58" s="282"/>
      <c r="N58" s="87" t="s">
        <v>352</v>
      </c>
      <c r="O58" s="85"/>
      <c r="P58" s="85"/>
      <c r="Q58" s="85"/>
      <c r="R58" s="85"/>
      <c r="S58" s="95"/>
      <c r="T58" s="18"/>
      <c r="U58" s="18"/>
      <c r="V58" s="18"/>
      <c r="W58" s="18"/>
      <c r="X58" s="18"/>
      <c r="Y58" s="18"/>
      <c r="Z58" s="18"/>
      <c r="AA58" s="18"/>
      <c r="AB58" s="18"/>
      <c r="AC58" s="18"/>
      <c r="AD58" s="18"/>
      <c r="AE58" s="18"/>
      <c r="AF58" s="18"/>
      <c r="AG58" s="18"/>
      <c r="AH58" s="18"/>
      <c r="AI58" s="18"/>
      <c r="AJ58" s="18"/>
      <c r="AK58" s="18"/>
    </row>
    <row r="59" spans="1:37" outlineLevel="1" x14ac:dyDescent="0.2">
      <c r="A59" s="18"/>
      <c r="B59" s="96">
        <f t="shared" ref="B59:B122" si="4">B58+1</f>
        <v>2</v>
      </c>
      <c r="C59" s="21" t="s">
        <v>404</v>
      </c>
      <c r="D59" s="88"/>
      <c r="E59" s="97"/>
      <c r="F59" s="18"/>
      <c r="G59" s="18"/>
      <c r="H59" s="18"/>
      <c r="I59" s="18"/>
      <c r="J59" s="283"/>
      <c r="K59" s="88"/>
      <c r="L59" s="88"/>
      <c r="M59" s="88"/>
      <c r="N59" s="118" t="s">
        <v>353</v>
      </c>
      <c r="O59" s="118" t="s">
        <v>354</v>
      </c>
      <c r="P59" s="118" t="s">
        <v>355</v>
      </c>
      <c r="Q59" s="118" t="s">
        <v>356</v>
      </c>
      <c r="R59" s="118" t="s">
        <v>357</v>
      </c>
      <c r="S59" s="97"/>
      <c r="T59" s="18"/>
      <c r="U59" s="18"/>
      <c r="V59" s="18"/>
      <c r="W59" s="18"/>
      <c r="X59" s="18"/>
      <c r="Y59" s="18"/>
      <c r="Z59" s="18"/>
      <c r="AA59" s="18"/>
      <c r="AB59" s="18"/>
      <c r="AC59" s="18"/>
      <c r="AD59" s="18"/>
      <c r="AE59" s="18"/>
      <c r="AF59" s="18"/>
      <c r="AG59" s="18"/>
      <c r="AH59" s="18"/>
      <c r="AI59" s="18"/>
      <c r="AJ59" s="18"/>
      <c r="AK59" s="18"/>
    </row>
    <row r="60" spans="1:37" outlineLevel="1" x14ac:dyDescent="0.2">
      <c r="A60" s="18"/>
      <c r="B60" s="96">
        <f t="shared" si="4"/>
        <v>3</v>
      </c>
      <c r="C60" s="21" t="s">
        <v>83</v>
      </c>
      <c r="D60" s="88"/>
      <c r="E60" s="97"/>
      <c r="F60" s="18"/>
      <c r="G60" s="18"/>
      <c r="H60" s="18"/>
      <c r="I60" s="18"/>
      <c r="J60" s="283" t="s">
        <v>404</v>
      </c>
      <c r="K60" s="88"/>
      <c r="L60" s="88"/>
      <c r="M60" s="88"/>
      <c r="N60" s="284" t="s">
        <v>358</v>
      </c>
      <c r="O60" s="284" t="s">
        <v>359</v>
      </c>
      <c r="P60" s="284" t="s">
        <v>405</v>
      </c>
      <c r="Q60" s="284" t="s">
        <v>360</v>
      </c>
      <c r="R60" s="284" t="s">
        <v>360</v>
      </c>
      <c r="S60" s="285"/>
      <c r="T60" s="18"/>
      <c r="U60" s="18"/>
      <c r="V60" s="18"/>
      <c r="W60" s="18"/>
      <c r="X60" s="18"/>
      <c r="Y60" s="18"/>
      <c r="Z60" s="18"/>
      <c r="AA60" s="18"/>
      <c r="AB60" s="18"/>
      <c r="AC60" s="18"/>
      <c r="AD60" s="18"/>
      <c r="AE60" s="18"/>
      <c r="AF60" s="18"/>
      <c r="AG60" s="18"/>
      <c r="AH60" s="18"/>
      <c r="AI60" s="18"/>
      <c r="AJ60" s="18"/>
      <c r="AK60" s="18"/>
    </row>
    <row r="61" spans="1:37" outlineLevel="1" x14ac:dyDescent="0.2">
      <c r="A61" s="18"/>
      <c r="B61" s="96">
        <f t="shared" si="4"/>
        <v>4</v>
      </c>
      <c r="C61" s="21" t="s">
        <v>84</v>
      </c>
      <c r="D61" s="88"/>
      <c r="E61" s="97"/>
      <c r="F61" s="18"/>
      <c r="G61" s="18"/>
      <c r="H61" s="18"/>
      <c r="I61" s="18"/>
      <c r="J61" s="283" t="s">
        <v>86</v>
      </c>
      <c r="K61" s="88"/>
      <c r="L61" s="88"/>
      <c r="M61" s="88"/>
      <c r="N61" s="284" t="s">
        <v>407</v>
      </c>
      <c r="O61" s="284" t="s">
        <v>408</v>
      </c>
      <c r="P61" s="284" t="s">
        <v>360</v>
      </c>
      <c r="Q61" s="284" t="s">
        <v>360</v>
      </c>
      <c r="R61" s="284" t="s">
        <v>360</v>
      </c>
      <c r="S61" s="97"/>
      <c r="T61" s="18"/>
      <c r="U61" s="18"/>
      <c r="V61" s="18"/>
      <c r="W61" s="18"/>
      <c r="X61" s="18"/>
      <c r="Y61" s="18"/>
      <c r="Z61" s="18"/>
      <c r="AA61" s="18"/>
      <c r="AB61" s="18"/>
      <c r="AC61" s="18"/>
      <c r="AD61" s="18"/>
      <c r="AE61" s="18"/>
      <c r="AF61" s="18"/>
      <c r="AG61" s="18"/>
      <c r="AH61" s="18"/>
      <c r="AI61" s="18"/>
      <c r="AJ61" s="18"/>
      <c r="AK61" s="18"/>
    </row>
    <row r="62" spans="1:37" outlineLevel="1" x14ac:dyDescent="0.2">
      <c r="A62" s="18"/>
      <c r="B62" s="96">
        <f t="shared" si="4"/>
        <v>5</v>
      </c>
      <c r="C62" s="21" t="s">
        <v>85</v>
      </c>
      <c r="D62" s="88"/>
      <c r="E62" s="97"/>
      <c r="F62" s="18"/>
      <c r="G62" s="18"/>
      <c r="H62" s="18"/>
      <c r="I62" s="18"/>
      <c r="J62" s="283" t="s">
        <v>103</v>
      </c>
      <c r="K62" s="88"/>
      <c r="L62" s="88"/>
      <c r="M62" s="88"/>
      <c r="N62" s="284" t="s">
        <v>361</v>
      </c>
      <c r="O62" s="284" t="s">
        <v>362</v>
      </c>
      <c r="P62" s="284" t="s">
        <v>360</v>
      </c>
      <c r="Q62" s="284" t="s">
        <v>360</v>
      </c>
      <c r="R62" s="284" t="s">
        <v>360</v>
      </c>
      <c r="S62" s="97"/>
      <c r="T62" s="18"/>
      <c r="U62" s="18"/>
      <c r="V62" s="18"/>
      <c r="W62" s="18"/>
      <c r="X62" s="18"/>
      <c r="Y62" s="18"/>
      <c r="Z62" s="18"/>
      <c r="AA62" s="18"/>
      <c r="AB62" s="18"/>
      <c r="AC62" s="18"/>
      <c r="AD62" s="18"/>
      <c r="AE62" s="18"/>
      <c r="AF62" s="18"/>
      <c r="AG62" s="18"/>
      <c r="AH62" s="18"/>
      <c r="AI62" s="18"/>
      <c r="AJ62" s="18"/>
      <c r="AK62" s="18"/>
    </row>
    <row r="63" spans="1:37" outlineLevel="1" x14ac:dyDescent="0.2">
      <c r="A63" s="18"/>
      <c r="B63" s="96">
        <f t="shared" si="4"/>
        <v>6</v>
      </c>
      <c r="C63" s="21" t="s">
        <v>86</v>
      </c>
      <c r="D63" s="88"/>
      <c r="E63" s="97"/>
      <c r="F63" s="18"/>
      <c r="G63" s="18"/>
      <c r="H63" s="18"/>
      <c r="I63" s="18"/>
      <c r="J63" s="283" t="s">
        <v>105</v>
      </c>
      <c r="K63" s="88"/>
      <c r="L63" s="88"/>
      <c r="M63" s="88"/>
      <c r="N63" s="284" t="s">
        <v>363</v>
      </c>
      <c r="O63" s="284" t="s">
        <v>364</v>
      </c>
      <c r="P63" s="284" t="s">
        <v>360</v>
      </c>
      <c r="Q63" s="284" t="s">
        <v>360</v>
      </c>
      <c r="R63" s="284" t="s">
        <v>360</v>
      </c>
      <c r="S63" s="97"/>
      <c r="T63" s="18"/>
      <c r="U63" s="18"/>
      <c r="V63" s="18"/>
      <c r="W63" s="18"/>
      <c r="X63" s="18"/>
      <c r="Y63" s="18"/>
      <c r="Z63" s="18"/>
      <c r="AA63" s="18"/>
      <c r="AB63" s="18"/>
      <c r="AC63" s="18"/>
      <c r="AD63" s="18"/>
      <c r="AE63" s="18"/>
      <c r="AF63" s="18"/>
      <c r="AG63" s="18"/>
      <c r="AH63" s="18"/>
      <c r="AI63" s="18"/>
      <c r="AJ63" s="18"/>
      <c r="AK63" s="18"/>
    </row>
    <row r="64" spans="1:37" outlineLevel="1" x14ac:dyDescent="0.2">
      <c r="A64" s="18"/>
      <c r="B64" s="96">
        <f t="shared" si="4"/>
        <v>7</v>
      </c>
      <c r="C64" s="21" t="s">
        <v>87</v>
      </c>
      <c r="D64" s="88"/>
      <c r="E64" s="97"/>
      <c r="F64" s="18"/>
      <c r="G64" s="18"/>
      <c r="H64" s="18"/>
      <c r="I64" s="18"/>
      <c r="J64" s="283" t="s">
        <v>109</v>
      </c>
      <c r="K64" s="88"/>
      <c r="L64" s="88"/>
      <c r="M64" s="88"/>
      <c r="N64" s="284" t="s">
        <v>365</v>
      </c>
      <c r="O64" s="284" t="s">
        <v>366</v>
      </c>
      <c r="P64" s="284" t="s">
        <v>367</v>
      </c>
      <c r="Q64" s="284" t="s">
        <v>368</v>
      </c>
      <c r="R64" s="284" t="s">
        <v>369</v>
      </c>
      <c r="S64" s="97"/>
      <c r="T64" s="18"/>
      <c r="U64" s="18"/>
      <c r="V64" s="18"/>
      <c r="W64" s="18"/>
      <c r="X64" s="18"/>
      <c r="Y64" s="18"/>
      <c r="Z64" s="18"/>
      <c r="AA64" s="18"/>
      <c r="AB64" s="18"/>
      <c r="AC64" s="18"/>
      <c r="AD64" s="18"/>
      <c r="AE64" s="18"/>
      <c r="AF64" s="18"/>
      <c r="AG64" s="18"/>
      <c r="AH64" s="18"/>
      <c r="AI64" s="18"/>
      <c r="AJ64" s="18"/>
      <c r="AK64" s="18"/>
    </row>
    <row r="65" spans="1:37" outlineLevel="1" x14ac:dyDescent="0.2">
      <c r="A65" s="18"/>
      <c r="B65" s="96">
        <f t="shared" si="4"/>
        <v>8</v>
      </c>
      <c r="C65" s="21" t="s">
        <v>88</v>
      </c>
      <c r="D65" s="88"/>
      <c r="E65" s="97"/>
      <c r="F65" s="18"/>
      <c r="H65" s="18"/>
      <c r="I65" s="18"/>
      <c r="J65" s="283" t="s">
        <v>117</v>
      </c>
      <c r="K65" s="88"/>
      <c r="L65" s="88"/>
      <c r="M65" s="88"/>
      <c r="N65" s="284" t="s">
        <v>370</v>
      </c>
      <c r="O65" s="284" t="s">
        <v>371</v>
      </c>
      <c r="P65" s="284" t="s">
        <v>360</v>
      </c>
      <c r="Q65" s="284" t="s">
        <v>360</v>
      </c>
      <c r="R65" s="284" t="s">
        <v>360</v>
      </c>
      <c r="S65" s="97"/>
      <c r="T65" s="18"/>
      <c r="U65" s="18"/>
      <c r="V65" s="18"/>
      <c r="W65" s="18"/>
      <c r="X65" s="18"/>
      <c r="Y65" s="18"/>
      <c r="Z65" s="18"/>
      <c r="AA65" s="18"/>
      <c r="AB65" s="18"/>
      <c r="AC65" s="18"/>
      <c r="AD65" s="18"/>
      <c r="AE65" s="18"/>
      <c r="AF65" s="18"/>
      <c r="AG65" s="18"/>
      <c r="AH65" s="18"/>
      <c r="AI65" s="18"/>
      <c r="AJ65" s="18"/>
      <c r="AK65" s="18"/>
    </row>
    <row r="66" spans="1:37" outlineLevel="1" x14ac:dyDescent="0.2">
      <c r="A66" s="18"/>
      <c r="B66" s="96">
        <f t="shared" si="4"/>
        <v>9</v>
      </c>
      <c r="C66" s="21" t="s">
        <v>89</v>
      </c>
      <c r="D66" s="88"/>
      <c r="E66" s="97"/>
      <c r="F66" s="18"/>
      <c r="G66" s="18"/>
      <c r="H66" s="18"/>
      <c r="I66" s="18"/>
      <c r="J66" s="283" t="s">
        <v>119</v>
      </c>
      <c r="K66" s="88"/>
      <c r="L66" s="88"/>
      <c r="M66" s="88"/>
      <c r="N66" s="284" t="s">
        <v>366</v>
      </c>
      <c r="O66" s="284" t="s">
        <v>367</v>
      </c>
      <c r="P66" s="284" t="s">
        <v>360</v>
      </c>
      <c r="Q66" s="284" t="s">
        <v>360</v>
      </c>
      <c r="R66" s="284" t="s">
        <v>360</v>
      </c>
      <c r="S66" s="97"/>
      <c r="T66" s="18"/>
      <c r="U66" s="18"/>
      <c r="V66" s="18"/>
      <c r="W66" s="18"/>
      <c r="X66" s="18"/>
      <c r="Y66" s="18"/>
      <c r="Z66" s="18"/>
      <c r="AA66" s="18"/>
      <c r="AB66" s="18"/>
      <c r="AC66" s="18"/>
      <c r="AD66" s="18"/>
      <c r="AE66" s="18"/>
      <c r="AF66" s="18"/>
      <c r="AG66" s="18"/>
      <c r="AH66" s="18"/>
      <c r="AI66" s="18"/>
      <c r="AJ66" s="18"/>
      <c r="AK66" s="18"/>
    </row>
    <row r="67" spans="1:37" outlineLevel="1" x14ac:dyDescent="0.2">
      <c r="A67" s="18"/>
      <c r="B67" s="96">
        <f t="shared" si="4"/>
        <v>10</v>
      </c>
      <c r="C67" s="21" t="s">
        <v>90</v>
      </c>
      <c r="D67" s="88"/>
      <c r="E67" s="97"/>
      <c r="F67" s="18"/>
      <c r="G67" s="18"/>
      <c r="H67" s="18"/>
      <c r="I67" s="18"/>
      <c r="J67" s="283" t="s">
        <v>120</v>
      </c>
      <c r="K67" s="88"/>
      <c r="L67" s="88"/>
      <c r="M67" s="88"/>
      <c r="N67" s="284" t="s">
        <v>372</v>
      </c>
      <c r="O67" s="284" t="s">
        <v>373</v>
      </c>
      <c r="P67" s="284" t="s">
        <v>360</v>
      </c>
      <c r="Q67" s="284" t="s">
        <v>360</v>
      </c>
      <c r="R67" s="284" t="s">
        <v>360</v>
      </c>
      <c r="S67" s="97"/>
      <c r="T67" s="18"/>
      <c r="U67" s="18"/>
      <c r="V67" s="18"/>
      <c r="W67" s="18"/>
      <c r="X67" s="18"/>
      <c r="Y67" s="18"/>
      <c r="Z67" s="18"/>
      <c r="AA67" s="18"/>
      <c r="AB67" s="18"/>
      <c r="AC67" s="18"/>
      <c r="AD67" s="18"/>
      <c r="AE67" s="18"/>
      <c r="AF67" s="18"/>
      <c r="AG67" s="18"/>
      <c r="AH67" s="18"/>
      <c r="AI67" s="18"/>
      <c r="AJ67" s="18"/>
      <c r="AK67" s="18"/>
    </row>
    <row r="68" spans="1:37" outlineLevel="1" x14ac:dyDescent="0.2">
      <c r="A68" s="18"/>
      <c r="B68" s="96">
        <f t="shared" si="4"/>
        <v>11</v>
      </c>
      <c r="C68" s="21" t="s">
        <v>91</v>
      </c>
      <c r="D68" s="88"/>
      <c r="E68" s="97"/>
      <c r="F68" s="18"/>
      <c r="G68" s="18"/>
      <c r="H68" s="18"/>
      <c r="I68" s="18"/>
      <c r="J68" s="283" t="s">
        <v>122</v>
      </c>
      <c r="K68" s="88"/>
      <c r="L68" s="88"/>
      <c r="M68" s="88"/>
      <c r="N68" s="284" t="s">
        <v>374</v>
      </c>
      <c r="O68" s="284" t="s">
        <v>375</v>
      </c>
      <c r="P68" s="284" t="s">
        <v>360</v>
      </c>
      <c r="Q68" s="284" t="s">
        <v>360</v>
      </c>
      <c r="R68" s="284" t="s">
        <v>360</v>
      </c>
      <c r="S68" s="97"/>
      <c r="T68" s="18"/>
      <c r="U68" s="18"/>
      <c r="V68" s="18"/>
      <c r="W68" s="18"/>
      <c r="X68" s="18"/>
      <c r="Y68" s="18"/>
      <c r="Z68" s="18"/>
      <c r="AA68" s="18"/>
      <c r="AB68" s="18"/>
      <c r="AC68" s="18"/>
      <c r="AD68" s="18"/>
      <c r="AE68" s="18"/>
      <c r="AF68" s="18"/>
      <c r="AG68" s="18"/>
      <c r="AH68" s="18"/>
      <c r="AI68" s="18"/>
      <c r="AJ68" s="18"/>
      <c r="AK68" s="18"/>
    </row>
    <row r="69" spans="1:37" outlineLevel="1" x14ac:dyDescent="0.2">
      <c r="A69" s="18"/>
      <c r="B69" s="96">
        <f t="shared" si="4"/>
        <v>12</v>
      </c>
      <c r="C69" s="21" t="s">
        <v>92</v>
      </c>
      <c r="D69" s="88"/>
      <c r="E69" s="97"/>
      <c r="F69" s="18"/>
      <c r="G69" s="18"/>
      <c r="H69" s="18"/>
      <c r="I69" s="18"/>
      <c r="J69" s="283" t="s">
        <v>125</v>
      </c>
      <c r="K69" s="88"/>
      <c r="L69" s="88"/>
      <c r="M69" s="88"/>
      <c r="N69" s="284" t="s">
        <v>376</v>
      </c>
      <c r="O69" s="284" t="s">
        <v>377</v>
      </c>
      <c r="P69" s="284" t="s">
        <v>360</v>
      </c>
      <c r="Q69" s="284" t="s">
        <v>360</v>
      </c>
      <c r="R69" s="284" t="s">
        <v>360</v>
      </c>
      <c r="S69" s="97"/>
      <c r="T69" s="18"/>
      <c r="U69" s="18"/>
      <c r="V69" s="18"/>
      <c r="W69" s="18"/>
      <c r="X69" s="18"/>
      <c r="Y69" s="18"/>
      <c r="Z69" s="18"/>
      <c r="AA69" s="18"/>
      <c r="AB69" s="18"/>
      <c r="AC69" s="18"/>
      <c r="AD69" s="18"/>
      <c r="AE69" s="18"/>
      <c r="AF69" s="18"/>
      <c r="AG69" s="18"/>
      <c r="AH69" s="18"/>
      <c r="AI69" s="18"/>
      <c r="AJ69" s="18"/>
      <c r="AK69" s="18"/>
    </row>
    <row r="70" spans="1:37" outlineLevel="1" x14ac:dyDescent="0.2">
      <c r="A70" s="18"/>
      <c r="B70" s="96">
        <f t="shared" si="4"/>
        <v>13</v>
      </c>
      <c r="C70" s="21" t="s">
        <v>93</v>
      </c>
      <c r="D70" s="88"/>
      <c r="E70" s="97"/>
      <c r="F70" s="18"/>
      <c r="G70" s="18"/>
      <c r="H70" s="18"/>
      <c r="I70" s="18"/>
      <c r="J70" s="283" t="s">
        <v>127</v>
      </c>
      <c r="K70" s="88"/>
      <c r="L70" s="88"/>
      <c r="M70" s="88"/>
      <c r="N70" s="284" t="s">
        <v>378</v>
      </c>
      <c r="O70" s="284" t="s">
        <v>379</v>
      </c>
      <c r="P70" s="284" t="s">
        <v>360</v>
      </c>
      <c r="Q70" s="284" t="s">
        <v>360</v>
      </c>
      <c r="R70" s="284" t="s">
        <v>360</v>
      </c>
      <c r="S70" s="97"/>
      <c r="T70" s="18"/>
      <c r="U70" s="18"/>
      <c r="V70" s="18"/>
      <c r="W70" s="18"/>
      <c r="X70" s="18"/>
      <c r="Y70" s="18"/>
      <c r="Z70" s="18"/>
      <c r="AA70" s="18"/>
      <c r="AB70" s="18"/>
      <c r="AC70" s="18"/>
      <c r="AD70" s="18"/>
      <c r="AE70" s="18"/>
      <c r="AF70" s="18"/>
      <c r="AG70" s="18"/>
      <c r="AH70" s="18"/>
      <c r="AI70" s="18"/>
      <c r="AJ70" s="18"/>
      <c r="AK70" s="18"/>
    </row>
    <row r="71" spans="1:37" outlineLevel="1" x14ac:dyDescent="0.2">
      <c r="A71" s="18"/>
      <c r="B71" s="96">
        <f t="shared" si="4"/>
        <v>14</v>
      </c>
      <c r="C71" s="21" t="s">
        <v>94</v>
      </c>
      <c r="D71" s="88"/>
      <c r="E71" s="97"/>
      <c r="F71" s="18"/>
      <c r="G71" s="18"/>
      <c r="H71" s="18"/>
      <c r="I71" s="18"/>
      <c r="J71" s="283" t="s">
        <v>138</v>
      </c>
      <c r="K71" s="88"/>
      <c r="L71" s="88"/>
      <c r="M71" s="88"/>
      <c r="N71" s="284" t="s">
        <v>380</v>
      </c>
      <c r="O71" s="284" t="s">
        <v>381</v>
      </c>
      <c r="P71" s="284" t="s">
        <v>382</v>
      </c>
      <c r="Q71" s="284" t="s">
        <v>360</v>
      </c>
      <c r="R71" s="284" t="s">
        <v>360</v>
      </c>
      <c r="S71" s="97"/>
      <c r="T71" s="18"/>
      <c r="U71" s="18"/>
      <c r="V71" s="18"/>
      <c r="W71" s="18"/>
      <c r="X71" s="18"/>
      <c r="Y71" s="18"/>
      <c r="Z71" s="18"/>
      <c r="AA71" s="18"/>
      <c r="AB71" s="18"/>
      <c r="AC71" s="18"/>
      <c r="AD71" s="18"/>
      <c r="AE71" s="18"/>
      <c r="AF71" s="18"/>
      <c r="AG71" s="18"/>
      <c r="AH71" s="18"/>
      <c r="AI71" s="18"/>
      <c r="AJ71" s="18"/>
      <c r="AK71" s="18"/>
    </row>
    <row r="72" spans="1:37" outlineLevel="1" x14ac:dyDescent="0.2">
      <c r="A72" s="18"/>
      <c r="B72" s="96">
        <f t="shared" si="4"/>
        <v>15</v>
      </c>
      <c r="C72" s="21" t="s">
        <v>95</v>
      </c>
      <c r="D72" s="88"/>
      <c r="E72" s="97"/>
      <c r="F72" s="18"/>
      <c r="G72" s="18"/>
      <c r="H72" s="18"/>
      <c r="I72" s="18"/>
      <c r="J72" s="283" t="s">
        <v>141</v>
      </c>
      <c r="K72" s="88"/>
      <c r="L72" s="88"/>
      <c r="M72" s="88"/>
      <c r="N72" s="284" t="s">
        <v>383</v>
      </c>
      <c r="O72" s="284" t="s">
        <v>384</v>
      </c>
      <c r="P72" s="284" t="s">
        <v>385</v>
      </c>
      <c r="Q72" s="284" t="s">
        <v>360</v>
      </c>
      <c r="R72" s="284" t="s">
        <v>360</v>
      </c>
      <c r="S72" s="97"/>
      <c r="T72" s="18"/>
      <c r="U72" s="18"/>
      <c r="V72" s="18"/>
      <c r="W72" s="18"/>
      <c r="X72" s="18"/>
      <c r="Y72" s="18"/>
      <c r="Z72" s="18"/>
      <c r="AA72" s="18"/>
      <c r="AB72" s="18"/>
      <c r="AC72" s="18"/>
      <c r="AD72" s="18"/>
      <c r="AE72" s="18"/>
      <c r="AF72" s="18"/>
      <c r="AG72" s="18"/>
      <c r="AH72" s="18"/>
      <c r="AI72" s="18"/>
      <c r="AJ72" s="18"/>
      <c r="AK72" s="18"/>
    </row>
    <row r="73" spans="1:37" outlineLevel="1" x14ac:dyDescent="0.2">
      <c r="A73" s="18"/>
      <c r="B73" s="96">
        <f t="shared" si="4"/>
        <v>16</v>
      </c>
      <c r="C73" s="21" t="s">
        <v>96</v>
      </c>
      <c r="D73" s="88"/>
      <c r="E73" s="97"/>
      <c r="F73" s="18"/>
      <c r="G73" s="18"/>
      <c r="H73" s="18"/>
      <c r="I73" s="18"/>
      <c r="J73" s="283" t="s">
        <v>158</v>
      </c>
      <c r="K73" s="88"/>
      <c r="L73" s="88"/>
      <c r="M73" s="88"/>
      <c r="N73" s="284" t="s">
        <v>386</v>
      </c>
      <c r="O73" s="284" t="s">
        <v>387</v>
      </c>
      <c r="P73" s="284" t="s">
        <v>388</v>
      </c>
      <c r="Q73" s="284" t="s">
        <v>360</v>
      </c>
      <c r="R73" s="284" t="s">
        <v>360</v>
      </c>
      <c r="S73" s="97"/>
      <c r="T73" s="18"/>
      <c r="U73" s="18"/>
      <c r="V73" s="18"/>
      <c r="W73" s="18"/>
      <c r="X73" s="18"/>
      <c r="Y73" s="18"/>
      <c r="Z73" s="18"/>
      <c r="AA73" s="18"/>
      <c r="AB73" s="18"/>
      <c r="AC73" s="18"/>
      <c r="AD73" s="18"/>
      <c r="AE73" s="18"/>
      <c r="AF73" s="18"/>
      <c r="AG73" s="18"/>
      <c r="AH73" s="18"/>
      <c r="AI73" s="18"/>
      <c r="AJ73" s="18"/>
      <c r="AK73" s="18"/>
    </row>
    <row r="74" spans="1:37" outlineLevel="1" x14ac:dyDescent="0.2">
      <c r="A74" s="18"/>
      <c r="B74" s="96">
        <f t="shared" si="4"/>
        <v>17</v>
      </c>
      <c r="C74" s="21" t="s">
        <v>97</v>
      </c>
      <c r="D74" s="88"/>
      <c r="E74" s="97"/>
      <c r="F74" s="18"/>
      <c r="G74" s="18"/>
      <c r="H74" s="18"/>
      <c r="I74" s="18"/>
      <c r="J74" s="283" t="s">
        <v>162</v>
      </c>
      <c r="K74" s="88"/>
      <c r="L74" s="88"/>
      <c r="M74" s="88"/>
      <c r="N74" s="284" t="s">
        <v>389</v>
      </c>
      <c r="O74" s="284" t="s">
        <v>390</v>
      </c>
      <c r="P74" s="284" t="s">
        <v>360</v>
      </c>
      <c r="Q74" s="284" t="s">
        <v>360</v>
      </c>
      <c r="R74" s="284" t="s">
        <v>360</v>
      </c>
      <c r="S74" s="97"/>
      <c r="T74" s="18"/>
      <c r="U74" s="18"/>
      <c r="V74" s="18"/>
      <c r="W74" s="18"/>
      <c r="X74" s="18"/>
      <c r="Y74" s="18"/>
      <c r="Z74" s="18"/>
      <c r="AA74" s="18"/>
      <c r="AB74" s="18"/>
      <c r="AC74" s="18"/>
      <c r="AD74" s="18"/>
      <c r="AE74" s="18"/>
      <c r="AF74" s="18"/>
      <c r="AG74" s="18"/>
      <c r="AH74" s="18"/>
      <c r="AI74" s="18"/>
      <c r="AJ74" s="18"/>
      <c r="AK74" s="18"/>
    </row>
    <row r="75" spans="1:37" outlineLevel="1" x14ac:dyDescent="0.2">
      <c r="A75" s="18"/>
      <c r="B75" s="96">
        <f t="shared" si="4"/>
        <v>18</v>
      </c>
      <c r="C75" s="21" t="s">
        <v>98</v>
      </c>
      <c r="D75" s="88"/>
      <c r="E75" s="97"/>
      <c r="F75" s="18"/>
      <c r="G75" s="18"/>
      <c r="H75" s="18"/>
      <c r="I75" s="18"/>
      <c r="J75" s="283" t="s">
        <v>163</v>
      </c>
      <c r="K75" s="88"/>
      <c r="L75" s="88"/>
      <c r="M75" s="88"/>
      <c r="N75" s="284" t="s">
        <v>391</v>
      </c>
      <c r="O75" s="284" t="s">
        <v>392</v>
      </c>
      <c r="P75" s="284" t="s">
        <v>360</v>
      </c>
      <c r="Q75" s="284" t="s">
        <v>360</v>
      </c>
      <c r="R75" s="284" t="s">
        <v>360</v>
      </c>
      <c r="S75" s="97"/>
      <c r="T75" s="18"/>
      <c r="U75" s="18"/>
      <c r="V75" s="18"/>
      <c r="W75" s="18"/>
      <c r="X75" s="18"/>
      <c r="Y75" s="18"/>
      <c r="Z75" s="18"/>
      <c r="AA75" s="18"/>
      <c r="AB75" s="18"/>
      <c r="AC75" s="18"/>
      <c r="AD75" s="18"/>
      <c r="AE75" s="18"/>
      <c r="AF75" s="18"/>
      <c r="AG75" s="18"/>
      <c r="AH75" s="18"/>
      <c r="AI75" s="18"/>
      <c r="AJ75" s="18"/>
      <c r="AK75" s="18"/>
    </row>
    <row r="76" spans="1:37" outlineLevel="1" x14ac:dyDescent="0.2">
      <c r="A76" s="18"/>
      <c r="B76" s="96">
        <f t="shared" si="4"/>
        <v>19</v>
      </c>
      <c r="C76" s="21" t="s">
        <v>99</v>
      </c>
      <c r="D76" s="88"/>
      <c r="E76" s="97"/>
      <c r="F76" s="18"/>
      <c r="G76" s="18"/>
      <c r="H76" s="18"/>
      <c r="I76" s="18"/>
      <c r="J76" s="283" t="s">
        <v>170</v>
      </c>
      <c r="K76" s="88"/>
      <c r="L76" s="88"/>
      <c r="M76" s="88"/>
      <c r="N76" s="284" t="s">
        <v>393</v>
      </c>
      <c r="O76" s="284" t="s">
        <v>394</v>
      </c>
      <c r="P76" s="284" t="s">
        <v>395</v>
      </c>
      <c r="Q76" s="284" t="s">
        <v>360</v>
      </c>
      <c r="R76" s="284" t="s">
        <v>360</v>
      </c>
      <c r="S76" s="97"/>
      <c r="T76" s="18"/>
      <c r="U76" s="18"/>
      <c r="V76" s="18"/>
      <c r="W76" s="18"/>
      <c r="X76" s="18"/>
      <c r="Y76" s="18"/>
      <c r="Z76" s="18"/>
      <c r="AA76" s="18"/>
      <c r="AB76" s="18"/>
      <c r="AC76" s="18"/>
      <c r="AD76" s="18"/>
      <c r="AE76" s="18"/>
      <c r="AF76" s="18"/>
      <c r="AG76" s="18"/>
      <c r="AH76" s="18"/>
      <c r="AI76" s="18"/>
      <c r="AJ76" s="18"/>
      <c r="AK76" s="18"/>
    </row>
    <row r="77" spans="1:37" outlineLevel="1" x14ac:dyDescent="0.2">
      <c r="A77" s="18"/>
      <c r="B77" s="96">
        <f t="shared" si="4"/>
        <v>20</v>
      </c>
      <c r="C77" s="21" t="s">
        <v>100</v>
      </c>
      <c r="D77" s="88"/>
      <c r="E77" s="97"/>
      <c r="F77" s="18"/>
      <c r="G77" s="18"/>
      <c r="H77" s="18"/>
      <c r="I77" s="18"/>
      <c r="J77" s="283" t="s">
        <v>178</v>
      </c>
      <c r="K77" s="88"/>
      <c r="L77" s="88"/>
      <c r="M77" s="88"/>
      <c r="N77" s="284" t="s">
        <v>396</v>
      </c>
      <c r="O77" s="284" t="s">
        <v>397</v>
      </c>
      <c r="P77" s="284" t="s">
        <v>360</v>
      </c>
      <c r="Q77" s="284" t="s">
        <v>360</v>
      </c>
      <c r="R77" s="284" t="s">
        <v>360</v>
      </c>
      <c r="S77" s="97"/>
      <c r="T77" s="18"/>
      <c r="U77" s="18"/>
      <c r="V77" s="18"/>
      <c r="W77" s="18"/>
      <c r="X77" s="18"/>
      <c r="Y77" s="18"/>
      <c r="Z77" s="18"/>
      <c r="AA77" s="18"/>
      <c r="AB77" s="18"/>
      <c r="AC77" s="18"/>
      <c r="AD77" s="18"/>
      <c r="AE77" s="18"/>
      <c r="AF77" s="18"/>
      <c r="AG77" s="18"/>
      <c r="AH77" s="18"/>
      <c r="AI77" s="18"/>
      <c r="AJ77" s="18"/>
      <c r="AK77" s="18"/>
    </row>
    <row r="78" spans="1:37" outlineLevel="1" x14ac:dyDescent="0.2">
      <c r="A78" s="18"/>
      <c r="B78" s="96">
        <f t="shared" si="4"/>
        <v>21</v>
      </c>
      <c r="C78" s="21" t="s">
        <v>101</v>
      </c>
      <c r="D78" s="88"/>
      <c r="E78" s="97"/>
      <c r="F78" s="18"/>
      <c r="G78" s="18"/>
      <c r="H78" s="18"/>
      <c r="I78" s="18"/>
      <c r="J78" s="283" t="s">
        <v>184</v>
      </c>
      <c r="K78" s="88"/>
      <c r="L78" s="88"/>
      <c r="M78" s="88"/>
      <c r="N78" s="284" t="s">
        <v>398</v>
      </c>
      <c r="O78" s="284" t="s">
        <v>406</v>
      </c>
      <c r="P78" s="284" t="s">
        <v>399</v>
      </c>
      <c r="Q78" s="284" t="s">
        <v>360</v>
      </c>
      <c r="R78" s="284" t="s">
        <v>360</v>
      </c>
      <c r="S78" s="97"/>
      <c r="T78" s="18"/>
      <c r="U78" s="18"/>
      <c r="V78" s="18"/>
      <c r="W78" s="18"/>
      <c r="X78" s="18"/>
      <c r="Y78" s="18"/>
      <c r="Z78" s="18"/>
      <c r="AA78" s="18"/>
      <c r="AB78" s="18"/>
      <c r="AC78" s="18"/>
      <c r="AD78" s="18"/>
      <c r="AE78" s="18"/>
      <c r="AF78" s="18"/>
      <c r="AG78" s="18"/>
      <c r="AH78" s="18"/>
      <c r="AI78" s="18"/>
      <c r="AJ78" s="18"/>
      <c r="AK78" s="18"/>
    </row>
    <row r="79" spans="1:37" outlineLevel="1" x14ac:dyDescent="0.2">
      <c r="A79" s="18"/>
      <c r="B79" s="96">
        <f t="shared" si="4"/>
        <v>22</v>
      </c>
      <c r="C79" s="21" t="s">
        <v>102</v>
      </c>
      <c r="D79" s="88"/>
      <c r="E79" s="97"/>
      <c r="F79" s="18"/>
      <c r="G79" s="18"/>
      <c r="H79" s="18"/>
      <c r="I79" s="18"/>
      <c r="J79" s="283" t="s">
        <v>185</v>
      </c>
      <c r="K79" s="88"/>
      <c r="L79" s="88"/>
      <c r="M79" s="88"/>
      <c r="N79" s="284" t="s">
        <v>400</v>
      </c>
      <c r="O79" s="284" t="s">
        <v>401</v>
      </c>
      <c r="P79" s="284" t="s">
        <v>360</v>
      </c>
      <c r="Q79" s="284" t="s">
        <v>360</v>
      </c>
      <c r="R79" s="284" t="s">
        <v>360</v>
      </c>
      <c r="S79" s="97"/>
      <c r="T79" s="18"/>
      <c r="U79" s="18"/>
      <c r="V79" s="18"/>
      <c r="W79" s="18"/>
      <c r="X79" s="18"/>
      <c r="Y79" s="18"/>
      <c r="Z79" s="18"/>
      <c r="AA79" s="18"/>
      <c r="AB79" s="18"/>
      <c r="AC79" s="18"/>
      <c r="AD79" s="18"/>
      <c r="AE79" s="18"/>
      <c r="AF79" s="18"/>
      <c r="AG79" s="18"/>
      <c r="AH79" s="18"/>
      <c r="AI79" s="18"/>
      <c r="AJ79" s="18"/>
      <c r="AK79" s="18"/>
    </row>
    <row r="80" spans="1:37" outlineLevel="1" x14ac:dyDescent="0.2">
      <c r="A80" s="18"/>
      <c r="B80" s="96">
        <f t="shared" si="4"/>
        <v>23</v>
      </c>
      <c r="C80" s="21" t="s">
        <v>103</v>
      </c>
      <c r="D80" s="88"/>
      <c r="E80" s="97"/>
      <c r="F80" s="18"/>
      <c r="G80" s="18"/>
      <c r="H80" s="18"/>
      <c r="I80" s="18"/>
      <c r="J80" s="99"/>
      <c r="K80" s="86"/>
      <c r="L80" s="86"/>
      <c r="M80" s="86"/>
      <c r="N80" s="286"/>
      <c r="O80" s="286"/>
      <c r="P80" s="286"/>
      <c r="Q80" s="86"/>
      <c r="R80" s="86"/>
      <c r="S80" s="100"/>
      <c r="T80" s="18"/>
      <c r="U80" s="18"/>
      <c r="V80" s="18"/>
      <c r="W80" s="18"/>
      <c r="X80" s="18"/>
      <c r="Y80" s="18"/>
      <c r="Z80" s="18"/>
      <c r="AA80" s="18"/>
      <c r="AB80" s="18"/>
      <c r="AC80" s="18"/>
      <c r="AD80" s="18"/>
      <c r="AE80" s="18"/>
      <c r="AF80" s="18"/>
      <c r="AG80" s="18"/>
      <c r="AH80" s="18"/>
      <c r="AI80" s="18"/>
      <c r="AJ80" s="18"/>
      <c r="AK80" s="18"/>
    </row>
    <row r="81" spans="1:37" outlineLevel="1" x14ac:dyDescent="0.2">
      <c r="A81" s="18"/>
      <c r="B81" s="96">
        <f t="shared" si="4"/>
        <v>24</v>
      </c>
      <c r="C81" s="21" t="s">
        <v>104</v>
      </c>
      <c r="D81" s="88"/>
      <c r="E81" s="97"/>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row>
    <row r="82" spans="1:37" outlineLevel="1" x14ac:dyDescent="0.2">
      <c r="A82" s="18"/>
      <c r="B82" s="96">
        <f t="shared" si="4"/>
        <v>25</v>
      </c>
      <c r="C82" s="21" t="s">
        <v>105</v>
      </c>
      <c r="D82" s="88"/>
      <c r="E82" s="97"/>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row>
    <row r="83" spans="1:37" outlineLevel="1" x14ac:dyDescent="0.2">
      <c r="A83" s="18"/>
      <c r="B83" s="96">
        <f t="shared" si="4"/>
        <v>26</v>
      </c>
      <c r="C83" s="21" t="s">
        <v>106</v>
      </c>
      <c r="D83" s="88"/>
      <c r="E83" s="97"/>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row>
    <row r="84" spans="1:37" outlineLevel="1" x14ac:dyDescent="0.2">
      <c r="A84" s="18"/>
      <c r="B84" s="96">
        <f t="shared" si="4"/>
        <v>27</v>
      </c>
      <c r="C84" s="21" t="s">
        <v>107</v>
      </c>
      <c r="D84" s="88"/>
      <c r="E84" s="97"/>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row>
    <row r="85" spans="1:37" outlineLevel="1" x14ac:dyDescent="0.2">
      <c r="A85" s="18"/>
      <c r="B85" s="96">
        <f t="shared" si="4"/>
        <v>28</v>
      </c>
      <c r="C85" s="21" t="s">
        <v>108</v>
      </c>
      <c r="D85" s="88"/>
      <c r="E85" s="97"/>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row>
    <row r="86" spans="1:37" outlineLevel="1" x14ac:dyDescent="0.2">
      <c r="A86" s="18"/>
      <c r="B86" s="96">
        <f t="shared" si="4"/>
        <v>29</v>
      </c>
      <c r="C86" s="21" t="s">
        <v>109</v>
      </c>
      <c r="D86" s="88"/>
      <c r="E86" s="97"/>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row>
    <row r="87" spans="1:37" outlineLevel="1" x14ac:dyDescent="0.2">
      <c r="A87" s="18"/>
      <c r="B87" s="96">
        <f t="shared" si="4"/>
        <v>30</v>
      </c>
      <c r="C87" s="21" t="s">
        <v>110</v>
      </c>
      <c r="D87" s="88"/>
      <c r="E87" s="97"/>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row>
    <row r="88" spans="1:37" outlineLevel="1" x14ac:dyDescent="0.2">
      <c r="A88" s="18"/>
      <c r="B88" s="96">
        <f t="shared" si="4"/>
        <v>31</v>
      </c>
      <c r="C88" s="21" t="s">
        <v>111</v>
      </c>
      <c r="D88" s="88"/>
      <c r="E88" s="97"/>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row>
    <row r="89" spans="1:37" outlineLevel="1" x14ac:dyDescent="0.2">
      <c r="A89" s="18"/>
      <c r="B89" s="96">
        <f t="shared" si="4"/>
        <v>32</v>
      </c>
      <c r="C89" s="21" t="s">
        <v>112</v>
      </c>
      <c r="D89" s="88"/>
      <c r="E89" s="97"/>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row>
    <row r="90" spans="1:37" outlineLevel="1" x14ac:dyDescent="0.2">
      <c r="A90" s="18"/>
      <c r="B90" s="96">
        <f t="shared" si="4"/>
        <v>33</v>
      </c>
      <c r="C90" s="21" t="s">
        <v>113</v>
      </c>
      <c r="D90" s="88"/>
      <c r="E90" s="97"/>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row>
    <row r="91" spans="1:37" outlineLevel="1" x14ac:dyDescent="0.2">
      <c r="A91" s="18"/>
      <c r="B91" s="96">
        <f t="shared" si="4"/>
        <v>34</v>
      </c>
      <c r="C91" s="21" t="s">
        <v>114</v>
      </c>
      <c r="D91" s="88"/>
      <c r="E91" s="97"/>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row>
    <row r="92" spans="1:37" outlineLevel="1" x14ac:dyDescent="0.2">
      <c r="A92" s="18"/>
      <c r="B92" s="96">
        <f t="shared" si="4"/>
        <v>35</v>
      </c>
      <c r="C92" s="21" t="s">
        <v>115</v>
      </c>
      <c r="D92" s="88"/>
      <c r="E92" s="97"/>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row>
    <row r="93" spans="1:37" outlineLevel="1" x14ac:dyDescent="0.2">
      <c r="A93" s="18"/>
      <c r="B93" s="96">
        <f t="shared" si="4"/>
        <v>36</v>
      </c>
      <c r="C93" s="21" t="s">
        <v>116</v>
      </c>
      <c r="D93" s="88"/>
      <c r="E93" s="97"/>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row>
    <row r="94" spans="1:37" outlineLevel="1" x14ac:dyDescent="0.2">
      <c r="A94" s="18"/>
      <c r="B94" s="96">
        <f t="shared" si="4"/>
        <v>37</v>
      </c>
      <c r="C94" s="21" t="s">
        <v>117</v>
      </c>
      <c r="D94" s="88"/>
      <c r="E94" s="97"/>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row>
    <row r="95" spans="1:37" outlineLevel="1" x14ac:dyDescent="0.2">
      <c r="A95" s="18"/>
      <c r="B95" s="96">
        <f t="shared" si="4"/>
        <v>38</v>
      </c>
      <c r="C95" s="21" t="s">
        <v>118</v>
      </c>
      <c r="D95" s="88"/>
      <c r="E95" s="97"/>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row>
    <row r="96" spans="1:37" outlineLevel="1" x14ac:dyDescent="0.2">
      <c r="A96" s="18"/>
      <c r="B96" s="96">
        <f t="shared" si="4"/>
        <v>39</v>
      </c>
      <c r="C96" s="21" t="s">
        <v>119</v>
      </c>
      <c r="D96" s="88"/>
      <c r="E96" s="97"/>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row>
    <row r="97" spans="1:37" outlineLevel="1" x14ac:dyDescent="0.2">
      <c r="A97" s="18"/>
      <c r="B97" s="96">
        <f t="shared" si="4"/>
        <v>40</v>
      </c>
      <c r="C97" s="21" t="s">
        <v>120</v>
      </c>
      <c r="D97" s="88"/>
      <c r="E97" s="97"/>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row>
    <row r="98" spans="1:37" outlineLevel="1" x14ac:dyDescent="0.2">
      <c r="A98" s="18"/>
      <c r="B98" s="96">
        <f t="shared" si="4"/>
        <v>41</v>
      </c>
      <c r="C98" s="21" t="s">
        <v>121</v>
      </c>
      <c r="D98" s="88"/>
      <c r="E98" s="97"/>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row>
    <row r="99" spans="1:37" outlineLevel="1" x14ac:dyDescent="0.2">
      <c r="A99" s="18"/>
      <c r="B99" s="96">
        <f t="shared" si="4"/>
        <v>42</v>
      </c>
      <c r="C99" s="21" t="s">
        <v>122</v>
      </c>
      <c r="D99" s="88"/>
      <c r="E99" s="97"/>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row>
    <row r="100" spans="1:37" outlineLevel="1" x14ac:dyDescent="0.2">
      <c r="A100" s="18"/>
      <c r="B100" s="96">
        <f t="shared" si="4"/>
        <v>43</v>
      </c>
      <c r="C100" s="21" t="s">
        <v>123</v>
      </c>
      <c r="D100" s="88"/>
      <c r="E100" s="97"/>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row>
    <row r="101" spans="1:37" outlineLevel="1" x14ac:dyDescent="0.2">
      <c r="A101" s="18"/>
      <c r="B101" s="96">
        <f t="shared" si="4"/>
        <v>44</v>
      </c>
      <c r="C101" s="21" t="s">
        <v>124</v>
      </c>
      <c r="D101" s="88"/>
      <c r="E101" s="97"/>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row>
    <row r="102" spans="1:37" outlineLevel="1" x14ac:dyDescent="0.2">
      <c r="A102" s="18"/>
      <c r="B102" s="96">
        <f t="shared" si="4"/>
        <v>45</v>
      </c>
      <c r="C102" s="21" t="s">
        <v>125</v>
      </c>
      <c r="D102" s="88"/>
      <c r="E102" s="97"/>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row>
    <row r="103" spans="1:37" outlineLevel="1" x14ac:dyDescent="0.2">
      <c r="A103" s="18"/>
      <c r="B103" s="96">
        <f t="shared" si="4"/>
        <v>46</v>
      </c>
      <c r="C103" s="21" t="s">
        <v>126</v>
      </c>
      <c r="D103" s="88"/>
      <c r="E103" s="97"/>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row>
    <row r="104" spans="1:37" outlineLevel="1" x14ac:dyDescent="0.2">
      <c r="A104" s="18"/>
      <c r="B104" s="96">
        <f t="shared" si="4"/>
        <v>47</v>
      </c>
      <c r="C104" s="21" t="s">
        <v>127</v>
      </c>
      <c r="D104" s="88"/>
      <c r="E104" s="97"/>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row>
    <row r="105" spans="1:37" outlineLevel="1" x14ac:dyDescent="0.2">
      <c r="A105" s="18"/>
      <c r="B105" s="96">
        <f t="shared" si="4"/>
        <v>48</v>
      </c>
      <c r="C105" s="21" t="s">
        <v>128</v>
      </c>
      <c r="D105" s="88"/>
      <c r="E105" s="97"/>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row>
    <row r="106" spans="1:37" outlineLevel="1" x14ac:dyDescent="0.2">
      <c r="A106" s="18"/>
      <c r="B106" s="96">
        <f t="shared" si="4"/>
        <v>49</v>
      </c>
      <c r="C106" s="21" t="s">
        <v>129</v>
      </c>
      <c r="D106" s="88"/>
      <c r="E106" s="97"/>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row>
    <row r="107" spans="1:37" outlineLevel="1" x14ac:dyDescent="0.2">
      <c r="A107" s="18"/>
      <c r="B107" s="96">
        <f t="shared" si="4"/>
        <v>50</v>
      </c>
      <c r="C107" s="21" t="s">
        <v>130</v>
      </c>
      <c r="D107" s="88"/>
      <c r="E107" s="97"/>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row>
    <row r="108" spans="1:37" outlineLevel="1" x14ac:dyDescent="0.2">
      <c r="A108" s="18"/>
      <c r="B108" s="96">
        <f t="shared" si="4"/>
        <v>51</v>
      </c>
      <c r="C108" s="21" t="s">
        <v>131</v>
      </c>
      <c r="D108" s="88"/>
      <c r="E108" s="97"/>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row>
    <row r="109" spans="1:37" outlineLevel="1" x14ac:dyDescent="0.2">
      <c r="A109" s="18"/>
      <c r="B109" s="96">
        <f t="shared" si="4"/>
        <v>52</v>
      </c>
      <c r="C109" s="21" t="s">
        <v>132</v>
      </c>
      <c r="D109" s="88"/>
      <c r="E109" s="97"/>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row>
    <row r="110" spans="1:37" outlineLevel="1" x14ac:dyDescent="0.2">
      <c r="A110" s="18"/>
      <c r="B110" s="96">
        <f t="shared" si="4"/>
        <v>53</v>
      </c>
      <c r="C110" s="21" t="s">
        <v>133</v>
      </c>
      <c r="D110" s="88"/>
      <c r="E110" s="97"/>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row>
    <row r="111" spans="1:37" outlineLevel="1" x14ac:dyDescent="0.2">
      <c r="A111" s="18"/>
      <c r="B111" s="96">
        <f t="shared" si="4"/>
        <v>54</v>
      </c>
      <c r="C111" s="21" t="s">
        <v>134</v>
      </c>
      <c r="D111" s="88"/>
      <c r="E111" s="97"/>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row>
    <row r="112" spans="1:37" outlineLevel="1" x14ac:dyDescent="0.2">
      <c r="A112" s="18"/>
      <c r="B112" s="96">
        <f t="shared" si="4"/>
        <v>55</v>
      </c>
      <c r="C112" s="21" t="s">
        <v>135</v>
      </c>
      <c r="D112" s="88"/>
      <c r="E112" s="97"/>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row>
    <row r="113" spans="1:37" outlineLevel="1" x14ac:dyDescent="0.2">
      <c r="A113" s="18"/>
      <c r="B113" s="96">
        <f t="shared" si="4"/>
        <v>56</v>
      </c>
      <c r="C113" s="21" t="s">
        <v>136</v>
      </c>
      <c r="D113" s="88"/>
      <c r="E113" s="97"/>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row>
    <row r="114" spans="1:37" outlineLevel="1" x14ac:dyDescent="0.2">
      <c r="A114" s="18"/>
      <c r="B114" s="96">
        <f t="shared" si="4"/>
        <v>57</v>
      </c>
      <c r="C114" s="21" t="s">
        <v>137</v>
      </c>
      <c r="D114" s="88"/>
      <c r="E114" s="97"/>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row>
    <row r="115" spans="1:37" outlineLevel="1" x14ac:dyDescent="0.2">
      <c r="A115" s="18"/>
      <c r="B115" s="96">
        <f t="shared" si="4"/>
        <v>58</v>
      </c>
      <c r="C115" s="21" t="s">
        <v>138</v>
      </c>
      <c r="D115" s="88"/>
      <c r="E115" s="97"/>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row>
    <row r="116" spans="1:37" outlineLevel="1" x14ac:dyDescent="0.2">
      <c r="A116" s="18"/>
      <c r="B116" s="96">
        <f t="shared" si="4"/>
        <v>59</v>
      </c>
      <c r="C116" s="21" t="s">
        <v>139</v>
      </c>
      <c r="D116" s="88"/>
      <c r="E116" s="97"/>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row>
    <row r="117" spans="1:37" outlineLevel="1" x14ac:dyDescent="0.2">
      <c r="A117" s="18"/>
      <c r="B117" s="96">
        <f t="shared" si="4"/>
        <v>60</v>
      </c>
      <c r="C117" s="21" t="s">
        <v>140</v>
      </c>
      <c r="D117" s="88"/>
      <c r="E117" s="97"/>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row>
    <row r="118" spans="1:37" outlineLevel="1" x14ac:dyDescent="0.2">
      <c r="A118" s="18"/>
      <c r="B118" s="96">
        <f t="shared" si="4"/>
        <v>61</v>
      </c>
      <c r="C118" s="21" t="s">
        <v>141</v>
      </c>
      <c r="D118" s="88"/>
      <c r="E118" s="97"/>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row>
    <row r="119" spans="1:37" outlineLevel="1" x14ac:dyDescent="0.2">
      <c r="A119" s="18"/>
      <c r="B119" s="96">
        <f t="shared" si="4"/>
        <v>62</v>
      </c>
      <c r="C119" s="21" t="s">
        <v>142</v>
      </c>
      <c r="D119" s="88"/>
      <c r="E119" s="97"/>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row>
    <row r="120" spans="1:37" outlineLevel="1" x14ac:dyDescent="0.2">
      <c r="A120" s="18"/>
      <c r="B120" s="96">
        <f t="shared" si="4"/>
        <v>63</v>
      </c>
      <c r="C120" s="21" t="s">
        <v>143</v>
      </c>
      <c r="D120" s="88"/>
      <c r="E120" s="97"/>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row>
    <row r="121" spans="1:37" outlineLevel="1" x14ac:dyDescent="0.2">
      <c r="A121" s="18"/>
      <c r="B121" s="96">
        <f t="shared" si="4"/>
        <v>64</v>
      </c>
      <c r="C121" s="21" t="s">
        <v>144</v>
      </c>
      <c r="D121" s="88"/>
      <c r="E121" s="97"/>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row>
    <row r="122" spans="1:37" outlineLevel="1" x14ac:dyDescent="0.2">
      <c r="A122" s="18"/>
      <c r="B122" s="96">
        <f t="shared" si="4"/>
        <v>65</v>
      </c>
      <c r="C122" s="21" t="s">
        <v>145</v>
      </c>
      <c r="D122" s="88"/>
      <c r="E122" s="97"/>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row>
    <row r="123" spans="1:37" outlineLevel="1" x14ac:dyDescent="0.2">
      <c r="A123" s="18"/>
      <c r="B123" s="96">
        <f t="shared" ref="B123:B186" si="5">B122+1</f>
        <v>66</v>
      </c>
      <c r="C123" s="21" t="s">
        <v>146</v>
      </c>
      <c r="D123" s="88"/>
      <c r="E123" s="97"/>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row>
    <row r="124" spans="1:37" outlineLevel="1" x14ac:dyDescent="0.2">
      <c r="A124" s="18"/>
      <c r="B124" s="96">
        <f t="shared" si="5"/>
        <v>67</v>
      </c>
      <c r="C124" s="21" t="s">
        <v>147</v>
      </c>
      <c r="D124" s="88"/>
      <c r="E124" s="97"/>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row>
    <row r="125" spans="1:37" outlineLevel="1" x14ac:dyDescent="0.2">
      <c r="A125" s="18"/>
      <c r="B125" s="96">
        <f t="shared" si="5"/>
        <v>68</v>
      </c>
      <c r="C125" s="21" t="s">
        <v>148</v>
      </c>
      <c r="D125" s="88"/>
      <c r="E125" s="97"/>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row>
    <row r="126" spans="1:37" outlineLevel="1" x14ac:dyDescent="0.2">
      <c r="A126" s="18"/>
      <c r="B126" s="96">
        <f t="shared" si="5"/>
        <v>69</v>
      </c>
      <c r="C126" s="21" t="s">
        <v>149</v>
      </c>
      <c r="D126" s="88"/>
      <c r="E126" s="97"/>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row>
    <row r="127" spans="1:37" outlineLevel="1" x14ac:dyDescent="0.2">
      <c r="A127" s="18"/>
      <c r="B127" s="96">
        <f t="shared" si="5"/>
        <v>70</v>
      </c>
      <c r="C127" s="21" t="s">
        <v>150</v>
      </c>
      <c r="D127" s="88"/>
      <c r="E127" s="97"/>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row>
    <row r="128" spans="1:37" outlineLevel="1" x14ac:dyDescent="0.2">
      <c r="A128" s="18"/>
      <c r="B128" s="96">
        <f t="shared" si="5"/>
        <v>71</v>
      </c>
      <c r="C128" s="21" t="s">
        <v>151</v>
      </c>
      <c r="D128" s="88"/>
      <c r="E128" s="97"/>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row>
    <row r="129" spans="1:37" outlineLevel="1" x14ac:dyDescent="0.2">
      <c r="A129" s="18"/>
      <c r="B129" s="96">
        <f t="shared" si="5"/>
        <v>72</v>
      </c>
      <c r="C129" s="21" t="s">
        <v>152</v>
      </c>
      <c r="D129" s="88"/>
      <c r="E129" s="97"/>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row>
    <row r="130" spans="1:37" outlineLevel="1" x14ac:dyDescent="0.2">
      <c r="A130" s="18"/>
      <c r="B130" s="96">
        <f t="shared" si="5"/>
        <v>73</v>
      </c>
      <c r="C130" s="21" t="s">
        <v>153</v>
      </c>
      <c r="D130" s="88"/>
      <c r="E130" s="97"/>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row>
    <row r="131" spans="1:37" outlineLevel="1" x14ac:dyDescent="0.2">
      <c r="A131" s="18"/>
      <c r="B131" s="96">
        <f t="shared" si="5"/>
        <v>74</v>
      </c>
      <c r="C131" s="21" t="s">
        <v>154</v>
      </c>
      <c r="D131" s="88"/>
      <c r="E131" s="97"/>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row>
    <row r="132" spans="1:37" outlineLevel="1" x14ac:dyDescent="0.2">
      <c r="A132" s="18"/>
      <c r="B132" s="96">
        <f t="shared" si="5"/>
        <v>75</v>
      </c>
      <c r="C132" s="21" t="s">
        <v>155</v>
      </c>
      <c r="D132" s="88"/>
      <c r="E132" s="97"/>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row>
    <row r="133" spans="1:37" outlineLevel="1" x14ac:dyDescent="0.2">
      <c r="A133" s="18"/>
      <c r="B133" s="96">
        <f t="shared" si="5"/>
        <v>76</v>
      </c>
      <c r="C133" s="21" t="s">
        <v>156</v>
      </c>
      <c r="D133" s="88"/>
      <c r="E133" s="97"/>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row>
    <row r="134" spans="1:37" outlineLevel="1" x14ac:dyDescent="0.2">
      <c r="A134" s="18"/>
      <c r="B134" s="96">
        <f t="shared" si="5"/>
        <v>77</v>
      </c>
      <c r="C134" s="21" t="s">
        <v>157</v>
      </c>
      <c r="D134" s="88"/>
      <c r="E134" s="97"/>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row>
    <row r="135" spans="1:37" outlineLevel="1" x14ac:dyDescent="0.2">
      <c r="A135" s="18"/>
      <c r="B135" s="96">
        <f t="shared" si="5"/>
        <v>78</v>
      </c>
      <c r="C135" s="21" t="s">
        <v>158</v>
      </c>
      <c r="D135" s="88"/>
      <c r="E135" s="97"/>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row>
    <row r="136" spans="1:37" outlineLevel="1" x14ac:dyDescent="0.2">
      <c r="A136" s="18"/>
      <c r="B136" s="96">
        <f t="shared" si="5"/>
        <v>79</v>
      </c>
      <c r="C136" s="21" t="s">
        <v>159</v>
      </c>
      <c r="D136" s="88"/>
      <c r="E136" s="97"/>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row>
    <row r="137" spans="1:37" outlineLevel="1" x14ac:dyDescent="0.2">
      <c r="A137" s="18"/>
      <c r="B137" s="96">
        <f t="shared" si="5"/>
        <v>80</v>
      </c>
      <c r="C137" s="21" t="s">
        <v>160</v>
      </c>
      <c r="D137" s="88"/>
      <c r="E137" s="97"/>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row>
    <row r="138" spans="1:37" outlineLevel="1" x14ac:dyDescent="0.2">
      <c r="A138" s="18"/>
      <c r="B138" s="96">
        <f t="shared" si="5"/>
        <v>81</v>
      </c>
      <c r="C138" s="21" t="s">
        <v>161</v>
      </c>
      <c r="D138" s="88"/>
      <c r="E138" s="97"/>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row>
    <row r="139" spans="1:37" outlineLevel="1" x14ac:dyDescent="0.2">
      <c r="A139" s="18"/>
      <c r="B139" s="96">
        <f t="shared" si="5"/>
        <v>82</v>
      </c>
      <c r="C139" s="21" t="s">
        <v>162</v>
      </c>
      <c r="D139" s="88"/>
      <c r="E139" s="97"/>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row>
    <row r="140" spans="1:37" outlineLevel="1" x14ac:dyDescent="0.2">
      <c r="A140" s="18"/>
      <c r="B140" s="96">
        <f t="shared" si="5"/>
        <v>83</v>
      </c>
      <c r="C140" s="21" t="s">
        <v>163</v>
      </c>
      <c r="D140" s="88"/>
      <c r="E140" s="97"/>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row>
    <row r="141" spans="1:37" outlineLevel="1" x14ac:dyDescent="0.2">
      <c r="A141" s="18"/>
      <c r="B141" s="96">
        <f t="shared" si="5"/>
        <v>84</v>
      </c>
      <c r="C141" s="21" t="s">
        <v>164</v>
      </c>
      <c r="D141" s="88"/>
      <c r="E141" s="97"/>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row>
    <row r="142" spans="1:37" outlineLevel="1" x14ac:dyDescent="0.2">
      <c r="A142" s="18"/>
      <c r="B142" s="96">
        <f t="shared" si="5"/>
        <v>85</v>
      </c>
      <c r="C142" s="21" t="s">
        <v>165</v>
      </c>
      <c r="D142" s="88"/>
      <c r="E142" s="97"/>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row>
    <row r="143" spans="1:37" outlineLevel="1" x14ac:dyDescent="0.2">
      <c r="A143" s="18"/>
      <c r="B143" s="96">
        <f t="shared" si="5"/>
        <v>86</v>
      </c>
      <c r="C143" s="21" t="s">
        <v>166</v>
      </c>
      <c r="D143" s="88"/>
      <c r="E143" s="97"/>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row>
    <row r="144" spans="1:37" outlineLevel="1" x14ac:dyDescent="0.2">
      <c r="A144" s="18"/>
      <c r="B144" s="96">
        <f t="shared" si="5"/>
        <v>87</v>
      </c>
      <c r="C144" s="21" t="s">
        <v>167</v>
      </c>
      <c r="D144" s="88"/>
      <c r="E144" s="97"/>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row>
    <row r="145" spans="1:37" outlineLevel="1" x14ac:dyDescent="0.2">
      <c r="A145" s="18"/>
      <c r="B145" s="96">
        <f t="shared" si="5"/>
        <v>88</v>
      </c>
      <c r="C145" s="21" t="s">
        <v>168</v>
      </c>
      <c r="D145" s="88"/>
      <c r="E145" s="97"/>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row>
    <row r="146" spans="1:37" outlineLevel="1" x14ac:dyDescent="0.2">
      <c r="A146" s="18"/>
      <c r="B146" s="96">
        <f t="shared" si="5"/>
        <v>89</v>
      </c>
      <c r="C146" s="21" t="s">
        <v>169</v>
      </c>
      <c r="D146" s="88"/>
      <c r="E146" s="97"/>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row>
    <row r="147" spans="1:37" outlineLevel="1" x14ac:dyDescent="0.2">
      <c r="A147" s="18"/>
      <c r="B147" s="96">
        <f t="shared" si="5"/>
        <v>90</v>
      </c>
      <c r="C147" s="21" t="s">
        <v>170</v>
      </c>
      <c r="D147" s="88"/>
      <c r="E147" s="97"/>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row>
    <row r="148" spans="1:37" outlineLevel="1" x14ac:dyDescent="0.2">
      <c r="A148" s="18"/>
      <c r="B148" s="96">
        <f t="shared" si="5"/>
        <v>91</v>
      </c>
      <c r="C148" s="21" t="s">
        <v>171</v>
      </c>
      <c r="D148" s="88"/>
      <c r="E148" s="97"/>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row>
    <row r="149" spans="1:37" outlineLevel="1" x14ac:dyDescent="0.2">
      <c r="A149" s="18"/>
      <c r="B149" s="96">
        <f t="shared" si="5"/>
        <v>92</v>
      </c>
      <c r="C149" s="21" t="s">
        <v>172</v>
      </c>
      <c r="D149" s="88"/>
      <c r="E149" s="97"/>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row>
    <row r="150" spans="1:37" outlineLevel="1" x14ac:dyDescent="0.2">
      <c r="A150" s="18"/>
      <c r="B150" s="96">
        <f t="shared" si="5"/>
        <v>93</v>
      </c>
      <c r="C150" s="21" t="s">
        <v>173</v>
      </c>
      <c r="D150" s="88"/>
      <c r="E150" s="97"/>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row>
    <row r="151" spans="1:37" outlineLevel="1" x14ac:dyDescent="0.2">
      <c r="A151" s="18"/>
      <c r="B151" s="96">
        <f t="shared" si="5"/>
        <v>94</v>
      </c>
      <c r="C151" s="21" t="s">
        <v>174</v>
      </c>
      <c r="D151" s="88"/>
      <c r="E151" s="97"/>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row>
    <row r="152" spans="1:37" outlineLevel="1" x14ac:dyDescent="0.2">
      <c r="A152" s="18"/>
      <c r="B152" s="96">
        <f t="shared" si="5"/>
        <v>95</v>
      </c>
      <c r="C152" s="21" t="s">
        <v>175</v>
      </c>
      <c r="D152" s="88"/>
      <c r="E152" s="97"/>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row>
    <row r="153" spans="1:37" outlineLevel="1" x14ac:dyDescent="0.2">
      <c r="A153" s="18"/>
      <c r="B153" s="96">
        <f t="shared" si="5"/>
        <v>96</v>
      </c>
      <c r="C153" s="21" t="s">
        <v>176</v>
      </c>
      <c r="D153" s="88"/>
      <c r="E153" s="97"/>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row>
    <row r="154" spans="1:37" outlineLevel="1" x14ac:dyDescent="0.2">
      <c r="A154" s="18"/>
      <c r="B154" s="96">
        <f t="shared" si="5"/>
        <v>97</v>
      </c>
      <c r="C154" s="21" t="s">
        <v>177</v>
      </c>
      <c r="D154" s="88"/>
      <c r="E154" s="97"/>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row>
    <row r="155" spans="1:37" outlineLevel="1" x14ac:dyDescent="0.2">
      <c r="A155" s="18"/>
      <c r="B155" s="96">
        <f t="shared" si="5"/>
        <v>98</v>
      </c>
      <c r="C155" s="21" t="s">
        <v>178</v>
      </c>
      <c r="D155" s="88"/>
      <c r="E155" s="97"/>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row>
    <row r="156" spans="1:37" outlineLevel="1" x14ac:dyDescent="0.2">
      <c r="A156" s="18"/>
      <c r="B156" s="96">
        <f t="shared" si="5"/>
        <v>99</v>
      </c>
      <c r="C156" s="21" t="s">
        <v>179</v>
      </c>
      <c r="D156" s="88"/>
      <c r="E156" s="97"/>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row>
    <row r="157" spans="1:37" outlineLevel="1" x14ac:dyDescent="0.2">
      <c r="A157" s="18"/>
      <c r="B157" s="96">
        <f t="shared" si="5"/>
        <v>100</v>
      </c>
      <c r="C157" s="21" t="s">
        <v>180</v>
      </c>
      <c r="D157" s="88"/>
      <c r="E157" s="97"/>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row>
    <row r="158" spans="1:37" outlineLevel="1" x14ac:dyDescent="0.2">
      <c r="A158" s="18"/>
      <c r="B158" s="96">
        <f t="shared" si="5"/>
        <v>101</v>
      </c>
      <c r="C158" s="21" t="s">
        <v>181</v>
      </c>
      <c r="D158" s="88"/>
      <c r="E158" s="97"/>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row>
    <row r="159" spans="1:37" outlineLevel="1" x14ac:dyDescent="0.2">
      <c r="A159" s="18"/>
      <c r="B159" s="96">
        <f t="shared" si="5"/>
        <v>102</v>
      </c>
      <c r="C159" s="21" t="s">
        <v>182</v>
      </c>
      <c r="D159" s="88"/>
      <c r="E159" s="97"/>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row>
    <row r="160" spans="1:37" outlineLevel="1" x14ac:dyDescent="0.2">
      <c r="A160" s="18"/>
      <c r="B160" s="96">
        <f t="shared" si="5"/>
        <v>103</v>
      </c>
      <c r="C160" s="21" t="s">
        <v>183</v>
      </c>
      <c r="D160" s="88"/>
      <c r="E160" s="97"/>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row>
    <row r="161" spans="1:37" outlineLevel="1" x14ac:dyDescent="0.2">
      <c r="A161" s="18"/>
      <c r="B161" s="96">
        <f t="shared" si="5"/>
        <v>104</v>
      </c>
      <c r="C161" s="21" t="s">
        <v>184</v>
      </c>
      <c r="D161" s="88"/>
      <c r="E161" s="97"/>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row>
    <row r="162" spans="1:37" outlineLevel="1" x14ac:dyDescent="0.2">
      <c r="A162" s="18"/>
      <c r="B162" s="96">
        <f t="shared" si="5"/>
        <v>105</v>
      </c>
      <c r="C162" s="21" t="s">
        <v>185</v>
      </c>
      <c r="D162" s="88"/>
      <c r="E162" s="97"/>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row>
    <row r="163" spans="1:37" outlineLevel="1" x14ac:dyDescent="0.2">
      <c r="A163" s="18"/>
      <c r="B163" s="96">
        <f t="shared" si="5"/>
        <v>106</v>
      </c>
      <c r="C163" s="21" t="s">
        <v>186</v>
      </c>
      <c r="D163" s="88"/>
      <c r="E163" s="97"/>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row>
    <row r="164" spans="1:37" outlineLevel="1" x14ac:dyDescent="0.2">
      <c r="A164" s="18"/>
      <c r="B164" s="96">
        <f t="shared" si="5"/>
        <v>107</v>
      </c>
      <c r="C164" s="21" t="s">
        <v>187</v>
      </c>
      <c r="D164" s="88"/>
      <c r="E164" s="97"/>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row>
    <row r="165" spans="1:37" outlineLevel="1" x14ac:dyDescent="0.2">
      <c r="A165" s="18"/>
      <c r="B165" s="96">
        <f t="shared" si="5"/>
        <v>108</v>
      </c>
      <c r="C165" s="21" t="s">
        <v>188</v>
      </c>
      <c r="D165" s="88"/>
      <c r="E165" s="97"/>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row>
    <row r="166" spans="1:37" outlineLevel="1" x14ac:dyDescent="0.2">
      <c r="A166" s="18"/>
      <c r="B166" s="96">
        <f t="shared" si="5"/>
        <v>109</v>
      </c>
      <c r="C166" s="21" t="s">
        <v>189</v>
      </c>
      <c r="D166" s="88"/>
      <c r="E166" s="97"/>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row>
    <row r="167" spans="1:37" outlineLevel="1" x14ac:dyDescent="0.2">
      <c r="A167" s="18"/>
      <c r="B167" s="96">
        <f t="shared" si="5"/>
        <v>110</v>
      </c>
      <c r="C167" s="21" t="s">
        <v>190</v>
      </c>
      <c r="D167" s="88"/>
      <c r="E167" s="97"/>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row>
    <row r="168" spans="1:37" outlineLevel="1" x14ac:dyDescent="0.2">
      <c r="A168" s="18"/>
      <c r="B168" s="96">
        <f t="shared" si="5"/>
        <v>111</v>
      </c>
      <c r="C168" s="21" t="s">
        <v>191</v>
      </c>
      <c r="D168" s="88"/>
      <c r="E168" s="97"/>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row>
    <row r="169" spans="1:37" outlineLevel="1" x14ac:dyDescent="0.2">
      <c r="A169" s="18"/>
      <c r="B169" s="96">
        <f t="shared" si="5"/>
        <v>112</v>
      </c>
      <c r="C169" s="21" t="s">
        <v>192</v>
      </c>
      <c r="D169" s="88"/>
      <c r="E169" s="97"/>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row>
    <row r="170" spans="1:37" outlineLevel="1" x14ac:dyDescent="0.2">
      <c r="A170" s="18"/>
      <c r="B170" s="96">
        <f t="shared" si="5"/>
        <v>113</v>
      </c>
      <c r="C170" s="21" t="s">
        <v>193</v>
      </c>
      <c r="D170" s="88"/>
      <c r="E170" s="97"/>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row>
    <row r="171" spans="1:37" outlineLevel="1" x14ac:dyDescent="0.2">
      <c r="A171" s="18"/>
      <c r="B171" s="96">
        <f t="shared" si="5"/>
        <v>114</v>
      </c>
      <c r="C171" s="21" t="s">
        <v>194</v>
      </c>
      <c r="D171" s="88"/>
      <c r="E171" s="97"/>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row>
    <row r="172" spans="1:37" outlineLevel="1" x14ac:dyDescent="0.2">
      <c r="A172" s="18"/>
      <c r="B172" s="96">
        <f t="shared" si="5"/>
        <v>115</v>
      </c>
      <c r="C172" s="21" t="s">
        <v>195</v>
      </c>
      <c r="D172" s="88"/>
      <c r="E172" s="97"/>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row>
    <row r="173" spans="1:37" outlineLevel="1" x14ac:dyDescent="0.2">
      <c r="A173" s="18"/>
      <c r="B173" s="96">
        <f t="shared" si="5"/>
        <v>116</v>
      </c>
      <c r="C173" s="21" t="s">
        <v>196</v>
      </c>
      <c r="D173" s="88"/>
      <c r="E173" s="97"/>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row>
    <row r="174" spans="1:37" outlineLevel="1" x14ac:dyDescent="0.2">
      <c r="A174" s="18"/>
      <c r="B174" s="96">
        <f t="shared" si="5"/>
        <v>117</v>
      </c>
      <c r="C174" s="21" t="s">
        <v>197</v>
      </c>
      <c r="D174" s="88"/>
      <c r="E174" s="97"/>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row>
    <row r="175" spans="1:37" outlineLevel="1" x14ac:dyDescent="0.2">
      <c r="A175" s="18"/>
      <c r="B175" s="96">
        <f t="shared" si="5"/>
        <v>118</v>
      </c>
      <c r="C175" s="21" t="s">
        <v>198</v>
      </c>
      <c r="D175" s="88"/>
      <c r="E175" s="97"/>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row>
    <row r="176" spans="1:37" outlineLevel="1" x14ac:dyDescent="0.2">
      <c r="A176" s="18"/>
      <c r="B176" s="96">
        <f t="shared" si="5"/>
        <v>119</v>
      </c>
      <c r="C176" s="21" t="s">
        <v>199</v>
      </c>
      <c r="D176" s="88"/>
      <c r="E176" s="97"/>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row>
    <row r="177" spans="1:37" outlineLevel="1" x14ac:dyDescent="0.2">
      <c r="A177" s="18"/>
      <c r="B177" s="96">
        <f t="shared" si="5"/>
        <v>120</v>
      </c>
      <c r="C177" s="21" t="s">
        <v>200</v>
      </c>
      <c r="D177" s="88"/>
      <c r="E177" s="97"/>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row>
    <row r="178" spans="1:37" outlineLevel="1" x14ac:dyDescent="0.2">
      <c r="A178" s="18"/>
      <c r="B178" s="96">
        <f t="shared" si="5"/>
        <v>121</v>
      </c>
      <c r="C178" s="21" t="s">
        <v>201</v>
      </c>
      <c r="D178" s="88"/>
      <c r="E178" s="97"/>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row>
    <row r="179" spans="1:37" outlineLevel="1" x14ac:dyDescent="0.2">
      <c r="A179" s="18"/>
      <c r="B179" s="96">
        <f t="shared" si="5"/>
        <v>122</v>
      </c>
      <c r="C179" s="21" t="s">
        <v>202</v>
      </c>
      <c r="D179" s="88"/>
      <c r="E179" s="97"/>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row>
    <row r="180" spans="1:37" outlineLevel="1" x14ac:dyDescent="0.2">
      <c r="A180" s="18"/>
      <c r="B180" s="96">
        <f t="shared" si="5"/>
        <v>123</v>
      </c>
      <c r="C180" s="21" t="s">
        <v>203</v>
      </c>
      <c r="D180" s="88"/>
      <c r="E180" s="97"/>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row>
    <row r="181" spans="1:37" outlineLevel="1" x14ac:dyDescent="0.2">
      <c r="A181" s="18"/>
      <c r="B181" s="96">
        <f t="shared" si="5"/>
        <v>124</v>
      </c>
      <c r="C181" s="21" t="s">
        <v>204</v>
      </c>
      <c r="D181" s="88"/>
      <c r="E181" s="97"/>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row>
    <row r="182" spans="1:37" outlineLevel="1" x14ac:dyDescent="0.2">
      <c r="A182" s="18"/>
      <c r="B182" s="96">
        <f t="shared" si="5"/>
        <v>125</v>
      </c>
      <c r="C182" s="21" t="s">
        <v>205</v>
      </c>
      <c r="D182" s="88"/>
      <c r="E182" s="97"/>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row>
    <row r="183" spans="1:37" outlineLevel="1" x14ac:dyDescent="0.2">
      <c r="A183" s="18"/>
      <c r="B183" s="96">
        <f t="shared" si="5"/>
        <v>126</v>
      </c>
      <c r="C183" s="21" t="s">
        <v>206</v>
      </c>
      <c r="D183" s="88"/>
      <c r="E183" s="97"/>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row>
    <row r="184" spans="1:37" outlineLevel="1" x14ac:dyDescent="0.2">
      <c r="A184" s="18"/>
      <c r="B184" s="96">
        <f t="shared" si="5"/>
        <v>127</v>
      </c>
      <c r="C184" s="21" t="s">
        <v>207</v>
      </c>
      <c r="D184" s="88"/>
      <c r="E184" s="97"/>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row>
    <row r="185" spans="1:37" outlineLevel="1" x14ac:dyDescent="0.2">
      <c r="A185" s="18"/>
      <c r="B185" s="96">
        <f t="shared" si="5"/>
        <v>128</v>
      </c>
      <c r="C185" s="21" t="s">
        <v>208</v>
      </c>
      <c r="D185" s="88"/>
      <c r="E185" s="97"/>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row>
    <row r="186" spans="1:37" outlineLevel="1" x14ac:dyDescent="0.2">
      <c r="A186" s="18"/>
      <c r="B186" s="96">
        <f t="shared" si="5"/>
        <v>129</v>
      </c>
      <c r="C186" s="21"/>
      <c r="D186" s="88"/>
      <c r="E186" s="97"/>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row>
    <row r="187" spans="1:37" outlineLevel="1" x14ac:dyDescent="0.2">
      <c r="A187" s="18"/>
      <c r="B187" s="96">
        <f t="shared" ref="B187:B212" si="6">B186+1</f>
        <v>130</v>
      </c>
      <c r="C187" s="21"/>
      <c r="D187" s="88"/>
      <c r="E187" s="97"/>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row>
    <row r="188" spans="1:37" outlineLevel="1" x14ac:dyDescent="0.2">
      <c r="A188" s="18"/>
      <c r="B188" s="96">
        <f t="shared" si="6"/>
        <v>131</v>
      </c>
      <c r="C188" s="21"/>
      <c r="D188" s="88"/>
      <c r="E188" s="97"/>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row>
    <row r="189" spans="1:37" outlineLevel="1" x14ac:dyDescent="0.2">
      <c r="A189" s="18"/>
      <c r="B189" s="96">
        <f t="shared" si="6"/>
        <v>132</v>
      </c>
      <c r="C189" s="21"/>
      <c r="D189" s="88"/>
      <c r="E189" s="97"/>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row>
    <row r="190" spans="1:37" outlineLevel="1" x14ac:dyDescent="0.2">
      <c r="A190" s="18"/>
      <c r="B190" s="96">
        <f t="shared" si="6"/>
        <v>133</v>
      </c>
      <c r="C190" s="21"/>
      <c r="D190" s="88"/>
      <c r="E190" s="97"/>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row>
    <row r="191" spans="1:37" outlineLevel="1" x14ac:dyDescent="0.2">
      <c r="A191" s="18"/>
      <c r="B191" s="96">
        <f t="shared" si="6"/>
        <v>134</v>
      </c>
      <c r="C191" s="21"/>
      <c r="D191" s="88"/>
      <c r="E191" s="97"/>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row>
    <row r="192" spans="1:37" outlineLevel="1" x14ac:dyDescent="0.2">
      <c r="A192" s="18"/>
      <c r="B192" s="96">
        <f t="shared" si="6"/>
        <v>135</v>
      </c>
      <c r="C192" s="21"/>
      <c r="D192" s="88"/>
      <c r="E192" s="97"/>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row>
    <row r="193" spans="1:37" outlineLevel="1" x14ac:dyDescent="0.2">
      <c r="A193" s="18"/>
      <c r="B193" s="96">
        <f t="shared" si="6"/>
        <v>136</v>
      </c>
      <c r="C193" s="21"/>
      <c r="D193" s="88"/>
      <c r="E193" s="97"/>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row>
    <row r="194" spans="1:37" outlineLevel="1" x14ac:dyDescent="0.2">
      <c r="A194" s="18"/>
      <c r="B194" s="96">
        <f t="shared" si="6"/>
        <v>137</v>
      </c>
      <c r="C194" s="21"/>
      <c r="D194" s="88"/>
      <c r="E194" s="97"/>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row>
    <row r="195" spans="1:37" outlineLevel="1" x14ac:dyDescent="0.2">
      <c r="A195" s="18"/>
      <c r="B195" s="96">
        <f t="shared" si="6"/>
        <v>138</v>
      </c>
      <c r="C195" s="21"/>
      <c r="D195" s="88"/>
      <c r="E195" s="97"/>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row>
    <row r="196" spans="1:37" outlineLevel="1" x14ac:dyDescent="0.2">
      <c r="A196" s="18"/>
      <c r="B196" s="96">
        <f t="shared" si="6"/>
        <v>139</v>
      </c>
      <c r="C196" s="21"/>
      <c r="D196" s="88"/>
      <c r="E196" s="97"/>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row>
    <row r="197" spans="1:37" outlineLevel="1" x14ac:dyDescent="0.2">
      <c r="A197" s="18"/>
      <c r="B197" s="96">
        <f t="shared" si="6"/>
        <v>140</v>
      </c>
      <c r="C197" s="21"/>
      <c r="D197" s="88"/>
      <c r="E197" s="97"/>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row>
    <row r="198" spans="1:37" outlineLevel="1" x14ac:dyDescent="0.2">
      <c r="A198" s="18"/>
      <c r="B198" s="96">
        <f t="shared" si="6"/>
        <v>141</v>
      </c>
      <c r="C198" s="21"/>
      <c r="D198" s="88"/>
      <c r="E198" s="97"/>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row>
    <row r="199" spans="1:37" outlineLevel="1" x14ac:dyDescent="0.2">
      <c r="A199" s="18"/>
      <c r="B199" s="96">
        <f t="shared" si="6"/>
        <v>142</v>
      </c>
      <c r="C199" s="21"/>
      <c r="D199" s="88"/>
      <c r="E199" s="97"/>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row>
    <row r="200" spans="1:37" outlineLevel="1" x14ac:dyDescent="0.2">
      <c r="A200" s="18"/>
      <c r="B200" s="96">
        <f t="shared" si="6"/>
        <v>143</v>
      </c>
      <c r="C200" s="21"/>
      <c r="D200" s="88"/>
      <c r="E200" s="97"/>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row>
    <row r="201" spans="1:37" outlineLevel="1" x14ac:dyDescent="0.2">
      <c r="A201" s="18"/>
      <c r="B201" s="96">
        <f t="shared" si="6"/>
        <v>144</v>
      </c>
      <c r="C201" s="21"/>
      <c r="D201" s="88"/>
      <c r="E201" s="97"/>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row>
    <row r="202" spans="1:37" outlineLevel="1" x14ac:dyDescent="0.2">
      <c r="A202" s="18"/>
      <c r="B202" s="96">
        <f t="shared" si="6"/>
        <v>145</v>
      </c>
      <c r="C202" s="21"/>
      <c r="D202" s="88"/>
      <c r="E202" s="97"/>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row>
    <row r="203" spans="1:37" outlineLevel="1" x14ac:dyDescent="0.2">
      <c r="A203" s="18"/>
      <c r="B203" s="96">
        <f t="shared" si="6"/>
        <v>146</v>
      </c>
      <c r="C203" s="21"/>
      <c r="D203" s="88"/>
      <c r="E203" s="97"/>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row>
    <row r="204" spans="1:37" outlineLevel="1" x14ac:dyDescent="0.2">
      <c r="A204" s="18"/>
      <c r="B204" s="96">
        <f t="shared" si="6"/>
        <v>147</v>
      </c>
      <c r="C204" s="21"/>
      <c r="D204" s="88"/>
      <c r="E204" s="97"/>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row>
    <row r="205" spans="1:37" outlineLevel="1" x14ac:dyDescent="0.2">
      <c r="A205" s="18"/>
      <c r="B205" s="96">
        <f t="shared" si="6"/>
        <v>148</v>
      </c>
      <c r="C205" s="21"/>
      <c r="D205" s="88"/>
      <c r="E205" s="97"/>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row>
    <row r="206" spans="1:37" outlineLevel="1" x14ac:dyDescent="0.2">
      <c r="A206" s="18"/>
      <c r="B206" s="96">
        <f t="shared" si="6"/>
        <v>149</v>
      </c>
      <c r="C206" s="21"/>
      <c r="D206" s="88"/>
      <c r="E206" s="97"/>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row>
    <row r="207" spans="1:37" outlineLevel="1" x14ac:dyDescent="0.2">
      <c r="A207" s="18"/>
      <c r="B207" s="96">
        <f t="shared" si="6"/>
        <v>150</v>
      </c>
      <c r="C207" s="21"/>
      <c r="D207" s="88"/>
      <c r="E207" s="97"/>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row>
    <row r="208" spans="1:37" outlineLevel="1" x14ac:dyDescent="0.2">
      <c r="A208" s="18"/>
      <c r="B208" s="96">
        <f t="shared" si="6"/>
        <v>151</v>
      </c>
      <c r="C208" s="21"/>
      <c r="D208" s="88"/>
      <c r="E208" s="97"/>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row>
    <row r="209" spans="1:37" outlineLevel="1" x14ac:dyDescent="0.2">
      <c r="A209" s="18"/>
      <c r="B209" s="96">
        <f t="shared" si="6"/>
        <v>152</v>
      </c>
      <c r="C209" s="21"/>
      <c r="D209" s="88"/>
      <c r="E209" s="97"/>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row>
    <row r="210" spans="1:37" outlineLevel="1" x14ac:dyDescent="0.2">
      <c r="A210" s="18"/>
      <c r="B210" s="96">
        <f t="shared" si="6"/>
        <v>153</v>
      </c>
      <c r="C210" s="21"/>
      <c r="D210" s="88"/>
      <c r="E210" s="97"/>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row>
    <row r="211" spans="1:37" outlineLevel="1" x14ac:dyDescent="0.2">
      <c r="A211" s="18"/>
      <c r="B211" s="96">
        <f t="shared" si="6"/>
        <v>154</v>
      </c>
      <c r="C211" s="21"/>
      <c r="D211" s="88"/>
      <c r="E211" s="97"/>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row>
    <row r="212" spans="1:37" x14ac:dyDescent="0.2">
      <c r="A212" s="18"/>
      <c r="B212" s="99">
        <f t="shared" si="6"/>
        <v>155</v>
      </c>
      <c r="C212" s="127"/>
      <c r="D212" s="86"/>
      <c r="E212" s="100"/>
      <c r="F212" s="18" t="s">
        <v>209</v>
      </c>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row>
    <row r="213" spans="1:37" x14ac:dyDescent="0.2">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row>
    <row r="214" spans="1:37" x14ac:dyDescent="0.2">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row>
    <row r="215" spans="1:37" x14ac:dyDescent="0.2">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row>
    <row r="216" spans="1:37" x14ac:dyDescent="0.2">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row>
    <row r="217" spans="1:37" x14ac:dyDescent="0.2">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row>
    <row r="218" spans="1:37" x14ac:dyDescent="0.2">
      <c r="A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row>
  </sheetData>
  <hyperlinks>
    <hyperlink ref="D32" r:id="rId1"/>
    <hyperlink ref="D26" r:id="rId2"/>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6"/>
  <sheetViews>
    <sheetView tabSelected="1" workbookViewId="0">
      <selection activeCell="V3" sqref="V3"/>
    </sheetView>
  </sheetViews>
  <sheetFormatPr defaultColWidth="9.140625" defaultRowHeight="12" x14ac:dyDescent="0.2"/>
  <cols>
    <col min="1" max="1" width="2.7109375" style="18" customWidth="1"/>
    <col min="2" max="2" width="3.7109375" style="67" customWidth="1"/>
    <col min="3" max="3" width="6.5703125" style="67" customWidth="1"/>
    <col min="4" max="5" width="9.140625" style="67"/>
    <col min="6" max="6" width="10.42578125" style="67" customWidth="1"/>
    <col min="7" max="10" width="9.140625" style="67"/>
    <col min="11" max="11" width="9.28515625" style="67" bestFit="1" customWidth="1"/>
    <col min="12" max="12" width="9.140625" style="67"/>
    <col min="13" max="13" width="4.28515625" style="67" customWidth="1"/>
    <col min="14" max="14" width="5" style="67" customWidth="1"/>
    <col min="15" max="16384" width="9.140625" style="18"/>
  </cols>
  <sheetData>
    <row r="1" spans="2:14" ht="12.75" thickBot="1" x14ac:dyDescent="0.25"/>
    <row r="2" spans="2:14" ht="39" customHeight="1" x14ac:dyDescent="0.2">
      <c r="B2" s="211"/>
      <c r="C2" s="306"/>
      <c r="D2" s="306"/>
      <c r="E2" s="306"/>
      <c r="F2" s="306"/>
      <c r="G2" s="306"/>
      <c r="H2" s="306"/>
      <c r="I2" s="306"/>
      <c r="J2" s="306"/>
      <c r="K2" s="306"/>
      <c r="L2" s="306"/>
      <c r="M2" s="306"/>
      <c r="N2" s="212"/>
    </row>
    <row r="3" spans="2:14" ht="19.5" customHeight="1" x14ac:dyDescent="0.2">
      <c r="B3" s="213"/>
      <c r="C3" s="168"/>
      <c r="D3" s="168"/>
      <c r="E3" s="168"/>
      <c r="F3" s="168"/>
      <c r="G3" s="168"/>
      <c r="H3" s="168"/>
      <c r="I3" s="168"/>
      <c r="J3" s="168"/>
      <c r="K3" s="168"/>
      <c r="L3" s="168"/>
      <c r="M3" s="168"/>
      <c r="N3" s="214"/>
    </row>
    <row r="4" spans="2:14" ht="15.75" x14ac:dyDescent="0.25">
      <c r="B4" s="213"/>
      <c r="C4" s="307" t="s">
        <v>210</v>
      </c>
      <c r="D4" s="307"/>
      <c r="E4" s="307"/>
      <c r="F4" s="307"/>
      <c r="G4" s="307"/>
      <c r="H4" s="307"/>
      <c r="I4" s="307"/>
      <c r="J4" s="307"/>
      <c r="K4" s="307"/>
      <c r="L4" s="307"/>
      <c r="M4" s="307"/>
      <c r="N4" s="214"/>
    </row>
    <row r="5" spans="2:14" ht="45" customHeight="1" x14ac:dyDescent="0.2">
      <c r="B5" s="213"/>
      <c r="C5" s="308" t="s">
        <v>211</v>
      </c>
      <c r="D5" s="309"/>
      <c r="E5" s="309"/>
      <c r="F5" s="309"/>
      <c r="G5" s="309"/>
      <c r="H5" s="309"/>
      <c r="I5" s="309"/>
      <c r="J5" s="309"/>
      <c r="K5" s="309"/>
      <c r="L5" s="309"/>
      <c r="M5" s="309"/>
      <c r="N5" s="215"/>
    </row>
    <row r="6" spans="2:14" ht="13.5" customHeight="1" x14ac:dyDescent="0.2">
      <c r="B6" s="213"/>
      <c r="C6" s="310"/>
      <c r="D6" s="310"/>
      <c r="E6" s="310"/>
      <c r="F6" s="310"/>
      <c r="G6" s="310"/>
      <c r="H6" s="310"/>
      <c r="I6" s="310"/>
      <c r="J6" s="310"/>
      <c r="K6" s="310"/>
      <c r="L6" s="310"/>
      <c r="M6" s="310"/>
      <c r="N6" s="215"/>
    </row>
    <row r="7" spans="2:14" x14ac:dyDescent="0.2">
      <c r="B7" s="213"/>
      <c r="C7" s="310" t="s">
        <v>344</v>
      </c>
      <c r="D7" s="310"/>
      <c r="E7" s="310"/>
      <c r="F7" s="310"/>
      <c r="G7" s="310"/>
      <c r="H7" s="310"/>
      <c r="I7" s="310"/>
      <c r="J7" s="310"/>
      <c r="K7" s="310"/>
      <c r="L7" s="310"/>
      <c r="M7" s="310"/>
      <c r="N7" s="215"/>
    </row>
    <row r="8" spans="2:14" ht="17.25" customHeight="1" x14ac:dyDescent="0.2">
      <c r="B8" s="213"/>
      <c r="C8" s="168"/>
      <c r="D8" s="168"/>
      <c r="E8" s="168"/>
      <c r="F8" s="168"/>
      <c r="G8" s="168"/>
      <c r="H8" s="168"/>
      <c r="I8" s="168"/>
      <c r="J8" s="168"/>
      <c r="K8" s="168"/>
      <c r="L8" s="168"/>
      <c r="M8" s="168"/>
      <c r="N8" s="215"/>
    </row>
    <row r="9" spans="2:14" ht="9.75" customHeight="1" x14ac:dyDescent="0.2">
      <c r="B9" s="213"/>
      <c r="C9" s="168"/>
      <c r="D9" s="168"/>
      <c r="E9" s="168"/>
      <c r="F9" s="168"/>
      <c r="G9" s="168"/>
      <c r="H9" s="168"/>
      <c r="I9" s="168"/>
      <c r="J9" s="168"/>
      <c r="K9" s="168"/>
      <c r="L9" s="168"/>
      <c r="M9" s="168"/>
      <c r="N9" s="215"/>
    </row>
    <row r="10" spans="2:14" ht="25.5" customHeight="1" x14ac:dyDescent="0.2">
      <c r="B10" s="213"/>
      <c r="C10" s="304" t="str">
        <f>"MINIMUM RATES APPLICATION FORM                         PART A "&amp;'WK0 - Input data'!$D$40</f>
        <v>MINIMUM RATES APPLICATION FORM                         PART A 2020-21</v>
      </c>
      <c r="D10" s="305"/>
      <c r="E10" s="305"/>
      <c r="F10" s="305"/>
      <c r="G10" s="305"/>
      <c r="H10" s="305"/>
      <c r="I10" s="305"/>
      <c r="J10" s="305"/>
      <c r="K10" s="305"/>
      <c r="L10" s="305"/>
      <c r="M10" s="305"/>
      <c r="N10" s="215"/>
    </row>
    <row r="11" spans="2:14" ht="18" customHeight="1" x14ac:dyDescent="0.2">
      <c r="B11" s="213"/>
      <c r="C11" s="194"/>
      <c r="D11" s="194"/>
      <c r="E11" s="194"/>
      <c r="F11" s="194"/>
      <c r="G11" s="194"/>
      <c r="H11" s="194"/>
      <c r="I11" s="194"/>
      <c r="J11" s="194"/>
      <c r="K11" s="194"/>
      <c r="L11" s="194"/>
      <c r="M11" s="194"/>
      <c r="N11" s="215"/>
    </row>
    <row r="12" spans="2:14" ht="35.25" customHeight="1" x14ac:dyDescent="0.2">
      <c r="B12" s="213"/>
      <c r="C12" s="195"/>
      <c r="D12" s="167"/>
      <c r="E12" s="311" t="s">
        <v>212</v>
      </c>
      <c r="F12" s="312"/>
      <c r="G12" s="312"/>
      <c r="H12" s="312"/>
      <c r="I12" s="312"/>
      <c r="J12" s="313"/>
      <c r="K12" s="196"/>
      <c r="L12" s="196"/>
      <c r="M12" s="167"/>
      <c r="N12" s="216"/>
    </row>
    <row r="13" spans="2:14" ht="42" customHeight="1" x14ac:dyDescent="0.2">
      <c r="B13" s="213"/>
      <c r="C13" s="195"/>
      <c r="D13" s="167"/>
      <c r="E13" s="314" t="s">
        <v>213</v>
      </c>
      <c r="F13" s="315"/>
      <c r="G13" s="315"/>
      <c r="H13" s="315"/>
      <c r="I13" s="315"/>
      <c r="J13" s="316"/>
      <c r="K13" s="196"/>
      <c r="L13" s="196"/>
      <c r="M13" s="167"/>
      <c r="N13" s="216"/>
    </row>
    <row r="14" spans="2:14" ht="9" customHeight="1" x14ac:dyDescent="0.2">
      <c r="B14" s="213"/>
      <c r="C14" s="167"/>
      <c r="D14" s="167"/>
      <c r="E14" s="167"/>
      <c r="F14" s="167"/>
      <c r="G14" s="167"/>
      <c r="H14" s="167"/>
      <c r="I14" s="167"/>
      <c r="J14" s="167"/>
      <c r="K14" s="167"/>
      <c r="L14" s="167"/>
      <c r="M14" s="167"/>
      <c r="N14" s="216"/>
    </row>
    <row r="15" spans="2:14" ht="21" customHeight="1" x14ac:dyDescent="0.2">
      <c r="B15" s="213"/>
      <c r="C15" s="167"/>
      <c r="D15" s="317" t="s">
        <v>214</v>
      </c>
      <c r="E15" s="318"/>
      <c r="F15" s="318"/>
      <c r="G15" s="318"/>
      <c r="H15" s="318"/>
      <c r="I15" s="318"/>
      <c r="J15" s="318"/>
      <c r="K15" s="318"/>
      <c r="L15" s="167"/>
      <c r="M15" s="167"/>
      <c r="N15" s="216"/>
    </row>
    <row r="16" spans="2:14" ht="39" customHeight="1" x14ac:dyDescent="0.2">
      <c r="B16" s="213"/>
      <c r="C16" s="167"/>
      <c r="D16" s="319" t="s">
        <v>345</v>
      </c>
      <c r="E16" s="308"/>
      <c r="F16" s="308"/>
      <c r="G16" s="308"/>
      <c r="H16" s="308"/>
      <c r="I16" s="308"/>
      <c r="J16" s="308"/>
      <c r="K16" s="308"/>
      <c r="L16" s="167"/>
      <c r="M16" s="167"/>
      <c r="N16" s="216"/>
    </row>
    <row r="17" spans="2:14" ht="12" customHeight="1" x14ac:dyDescent="0.2">
      <c r="B17" s="213"/>
      <c r="C17" s="167"/>
      <c r="D17" s="167"/>
      <c r="E17" s="167"/>
      <c r="F17" s="167"/>
      <c r="G17" s="167"/>
      <c r="H17" s="167"/>
      <c r="I17" s="167"/>
      <c r="J17" s="167"/>
      <c r="K17" s="167"/>
      <c r="L17" s="167"/>
      <c r="M17" s="167"/>
      <c r="N17" s="216"/>
    </row>
    <row r="18" spans="2:14" x14ac:dyDescent="0.2">
      <c r="B18" s="213"/>
      <c r="C18" s="167"/>
      <c r="D18" s="182" t="s">
        <v>215</v>
      </c>
      <c r="E18" s="167" t="s">
        <v>216</v>
      </c>
      <c r="F18" s="167"/>
      <c r="G18" s="167"/>
      <c r="H18" s="167"/>
      <c r="I18" s="167"/>
      <c r="J18" s="167"/>
      <c r="K18" s="167"/>
      <c r="L18" s="167"/>
      <c r="M18" s="167"/>
      <c r="N18" s="216"/>
    </row>
    <row r="19" spans="2:14" x14ac:dyDescent="0.2">
      <c r="B19" s="213"/>
      <c r="C19" s="167"/>
      <c r="D19" s="167" t="str">
        <f>"         Minimum rate increase above statutory limit - 'Application - Part B for "&amp;'WK0 - Input data'!$D$40&amp;"'"</f>
        <v xml:space="preserve">         Minimum rate increase above statutory limit - 'Application - Part B for 2020-21'</v>
      </c>
      <c r="E19" s="167"/>
      <c r="F19" s="167"/>
      <c r="G19" s="167"/>
      <c r="H19" s="167"/>
      <c r="I19" s="167"/>
      <c r="J19" s="167"/>
      <c r="K19" s="167"/>
      <c r="L19" s="167"/>
      <c r="M19" s="167"/>
      <c r="N19" s="216"/>
    </row>
    <row r="20" spans="2:14" x14ac:dyDescent="0.2">
      <c r="B20" s="213"/>
      <c r="C20" s="167"/>
      <c r="D20" s="167"/>
      <c r="E20" s="167"/>
      <c r="F20" s="167"/>
      <c r="G20" s="167"/>
      <c r="H20" s="167"/>
      <c r="I20" s="167"/>
      <c r="J20" s="167"/>
      <c r="K20" s="167"/>
      <c r="L20" s="167"/>
      <c r="M20" s="167"/>
      <c r="N20" s="216"/>
    </row>
    <row r="21" spans="2:14" ht="23.25" customHeight="1" x14ac:dyDescent="0.25">
      <c r="B21" s="213"/>
      <c r="C21" s="307" t="s">
        <v>217</v>
      </c>
      <c r="D21" s="307"/>
      <c r="E21" s="307"/>
      <c r="F21" s="307"/>
      <c r="G21" s="307"/>
      <c r="H21" s="307"/>
      <c r="I21" s="307"/>
      <c r="J21" s="307"/>
      <c r="K21" s="307"/>
      <c r="L21" s="307"/>
      <c r="M21" s="307"/>
      <c r="N21" s="216"/>
    </row>
    <row r="22" spans="2:14" ht="7.5" customHeight="1" x14ac:dyDescent="0.2">
      <c r="B22" s="213"/>
      <c r="C22" s="167"/>
      <c r="D22" s="167"/>
      <c r="E22" s="167"/>
      <c r="F22" s="167"/>
      <c r="G22" s="167"/>
      <c r="H22" s="167"/>
      <c r="I22" s="167"/>
      <c r="J22" s="167"/>
      <c r="K22" s="167"/>
      <c r="L22" s="167"/>
      <c r="M22" s="167"/>
      <c r="N22" s="216"/>
    </row>
    <row r="23" spans="2:14" x14ac:dyDescent="0.2">
      <c r="B23" s="213"/>
      <c r="C23" s="182" t="s">
        <v>218</v>
      </c>
      <c r="D23" s="197"/>
      <c r="E23" s="198"/>
      <c r="F23" s="198"/>
      <c r="G23" s="198"/>
      <c r="H23" s="198"/>
      <c r="I23" s="198"/>
      <c r="J23" s="198"/>
      <c r="K23" s="198"/>
      <c r="L23" s="167"/>
      <c r="M23" s="167"/>
      <c r="N23" s="216"/>
    </row>
    <row r="24" spans="2:14" ht="12.75" customHeight="1" x14ac:dyDescent="0.2">
      <c r="B24" s="213"/>
      <c r="C24" s="167"/>
      <c r="D24" s="167"/>
      <c r="E24" s="198"/>
      <c r="F24" s="198"/>
      <c r="G24" s="198"/>
      <c r="H24" s="198"/>
      <c r="I24" s="198"/>
      <c r="J24" s="198"/>
      <c r="K24" s="198"/>
      <c r="L24" s="167"/>
      <c r="M24" s="167"/>
      <c r="N24" s="216"/>
    </row>
    <row r="25" spans="2:14" x14ac:dyDescent="0.2">
      <c r="B25" s="213"/>
      <c r="C25" s="199" t="s">
        <v>219</v>
      </c>
      <c r="D25" s="167" t="str">
        <f>"Select your council name from the drop down list. (Worksheet Wk1, cell D"&amp;ROW('Wk1'!$D$10)&amp;")"</f>
        <v>Select your council name from the drop down list. (Worksheet Wk1, cell D10)</v>
      </c>
      <c r="E25" s="198"/>
      <c r="F25" s="198"/>
      <c r="G25" s="198"/>
      <c r="H25" s="198"/>
      <c r="I25" s="198"/>
      <c r="J25" s="198"/>
      <c r="K25" s="198"/>
      <c r="L25" s="167"/>
      <c r="M25" s="167"/>
      <c r="N25" s="216"/>
    </row>
    <row r="26" spans="2:14" ht="6.75" customHeight="1" x14ac:dyDescent="0.2">
      <c r="B26" s="213"/>
      <c r="C26" s="167"/>
      <c r="D26" s="167"/>
      <c r="E26" s="198"/>
      <c r="F26" s="198"/>
      <c r="G26" s="198"/>
      <c r="H26" s="198"/>
      <c r="I26" s="198"/>
      <c r="J26" s="198"/>
      <c r="K26" s="198"/>
      <c r="L26" s="167"/>
      <c r="M26" s="167"/>
      <c r="N26" s="216"/>
    </row>
    <row r="27" spans="2:14" x14ac:dyDescent="0.2">
      <c r="B27" s="213"/>
      <c r="C27" s="199" t="s">
        <v>219</v>
      </c>
      <c r="D27" s="167" t="str">
        <f>"Enter contact details for the responsible officer. (Worksheet Wk1, cells D"&amp;ROW('Wk1'!$D$20)&amp;" - D"&amp;ROW('Wk1'!$D$23)&amp;")"</f>
        <v>Enter contact details for the responsible officer. (Worksheet Wk1, cells D20 - D23)</v>
      </c>
      <c r="E27" s="198"/>
      <c r="F27" s="198"/>
      <c r="G27" s="198"/>
      <c r="H27" s="198"/>
      <c r="I27" s="198"/>
      <c r="J27" s="198"/>
      <c r="K27" s="198"/>
      <c r="L27" s="167"/>
      <c r="M27" s="167"/>
      <c r="N27" s="216"/>
    </row>
    <row r="28" spans="2:14" ht="15" customHeight="1" x14ac:dyDescent="0.2">
      <c r="B28" s="217"/>
      <c r="C28" s="167"/>
      <c r="D28" s="167"/>
      <c r="E28" s="167"/>
      <c r="F28" s="167"/>
      <c r="G28" s="167"/>
      <c r="H28" s="167"/>
      <c r="I28" s="167"/>
      <c r="J28" s="167"/>
      <c r="K28" s="167"/>
      <c r="L28" s="167"/>
      <c r="M28" s="167"/>
      <c r="N28" s="216"/>
    </row>
    <row r="29" spans="2:14" ht="15" customHeight="1" x14ac:dyDescent="0.2">
      <c r="B29" s="217"/>
      <c r="C29" s="182" t="s">
        <v>220</v>
      </c>
      <c r="D29" s="167"/>
      <c r="E29" s="167"/>
      <c r="F29" s="167"/>
      <c r="G29" s="167"/>
      <c r="H29" s="167"/>
      <c r="I29" s="167"/>
      <c r="J29" s="167"/>
      <c r="K29" s="167"/>
      <c r="L29" s="167"/>
      <c r="M29" s="167"/>
      <c r="N29" s="216"/>
    </row>
    <row r="30" spans="2:14" ht="6" customHeight="1" x14ac:dyDescent="0.2">
      <c r="B30" s="217"/>
      <c r="C30" s="167"/>
      <c r="D30" s="167"/>
      <c r="E30" s="167"/>
      <c r="F30" s="167"/>
      <c r="G30" s="167"/>
      <c r="H30" s="167"/>
      <c r="I30" s="167"/>
      <c r="J30" s="167"/>
      <c r="K30" s="167"/>
      <c r="L30" s="167"/>
      <c r="M30" s="167"/>
      <c r="N30" s="216"/>
    </row>
    <row r="31" spans="2:14" ht="15" customHeight="1" x14ac:dyDescent="0.2">
      <c r="B31" s="217"/>
      <c r="C31" s="167" t="s">
        <v>346</v>
      </c>
      <c r="D31" s="167"/>
      <c r="E31" s="167"/>
      <c r="F31" s="167"/>
      <c r="G31" s="167"/>
      <c r="H31" s="167"/>
      <c r="I31" s="167"/>
      <c r="J31" s="167"/>
      <c r="K31" s="167"/>
      <c r="L31" s="167"/>
      <c r="M31" s="167"/>
      <c r="N31" s="216"/>
    </row>
    <row r="32" spans="2:14" ht="15" customHeight="1" x14ac:dyDescent="0.2">
      <c r="B32" s="217"/>
      <c r="C32" s="167" t="s">
        <v>403</v>
      </c>
      <c r="D32" s="167"/>
      <c r="E32" s="167"/>
      <c r="F32" s="167"/>
      <c r="G32" s="167"/>
      <c r="H32" s="167"/>
      <c r="I32" s="167"/>
      <c r="J32" s="167"/>
      <c r="K32" s="167"/>
      <c r="L32" s="167"/>
      <c r="M32" s="167"/>
      <c r="N32" s="216"/>
    </row>
    <row r="33" spans="2:17" ht="15" customHeight="1" x14ac:dyDescent="0.2">
      <c r="B33" s="217"/>
      <c r="C33" s="167"/>
      <c r="D33" s="167"/>
      <c r="E33" s="167"/>
      <c r="F33" s="167"/>
      <c r="G33" s="167"/>
      <c r="H33" s="167"/>
      <c r="I33" s="167"/>
      <c r="J33" s="167"/>
      <c r="K33" s="167"/>
      <c r="L33" s="167"/>
      <c r="M33" s="167"/>
      <c r="N33" s="216"/>
    </row>
    <row r="34" spans="2:17" ht="12" customHeight="1" x14ac:dyDescent="0.2">
      <c r="B34" s="217"/>
      <c r="C34" s="201" t="s">
        <v>221</v>
      </c>
      <c r="D34" s="167"/>
      <c r="E34" s="167"/>
      <c r="F34" s="167"/>
      <c r="G34" s="167"/>
      <c r="H34" s="167"/>
      <c r="I34" s="167"/>
      <c r="J34" s="167"/>
      <c r="K34" s="167"/>
      <c r="L34" s="167"/>
      <c r="M34" s="167"/>
      <c r="N34" s="216"/>
    </row>
    <row r="35" spans="2:17" ht="19.5" customHeight="1" x14ac:dyDescent="0.2">
      <c r="B35" s="217"/>
      <c r="C35" s="199" t="s">
        <v>219</v>
      </c>
      <c r="D35" s="167" t="s">
        <v>222</v>
      </c>
      <c r="E35" s="167"/>
      <c r="F35" s="167"/>
      <c r="G35" s="167"/>
      <c r="H35" s="167"/>
      <c r="I35" s="167"/>
      <c r="J35" s="167"/>
      <c r="K35" s="167"/>
      <c r="L35" s="167"/>
      <c r="M35" s="167"/>
      <c r="N35" s="216"/>
    </row>
    <row r="36" spans="2:17" ht="6.75" customHeight="1" x14ac:dyDescent="0.2">
      <c r="B36" s="217"/>
      <c r="C36" s="199"/>
      <c r="D36" s="167"/>
      <c r="E36" s="167"/>
      <c r="F36" s="167"/>
      <c r="G36" s="167"/>
      <c r="H36" s="167"/>
      <c r="I36" s="167"/>
      <c r="J36" s="167"/>
      <c r="K36" s="167"/>
      <c r="L36" s="167"/>
      <c r="M36" s="167"/>
      <c r="N36" s="216"/>
    </row>
    <row r="37" spans="2:17" ht="15" customHeight="1" x14ac:dyDescent="0.2">
      <c r="B37" s="217"/>
      <c r="C37" s="199" t="s">
        <v>219</v>
      </c>
      <c r="D37" s="167" t="str">
        <f>"Enter minimum amount levied in "&amp;'WK0 - Input data'!$G$50&amp;" and proposed "&amp;'WK0 - Input data'!$H$50&amp;" minimum amount"</f>
        <v>Enter minimum amount levied in 2019-20 and proposed 2020-21 minimum amount</v>
      </c>
      <c r="E37" s="167"/>
      <c r="F37" s="167"/>
      <c r="G37" s="167"/>
      <c r="H37" s="167"/>
      <c r="I37" s="167"/>
      <c r="J37" s="167"/>
      <c r="K37" s="167"/>
      <c r="L37" s="167"/>
      <c r="M37" s="167"/>
      <c r="N37" s="216"/>
    </row>
    <row r="38" spans="2:17" ht="15" customHeight="1" x14ac:dyDescent="0.2">
      <c r="B38" s="217"/>
      <c r="C38" s="167"/>
      <c r="D38" s="167" t="str">
        <f>"for each category and sub-category. If a minimum was not levied in "&amp;'WK0 - Input data'!$G$50&amp;", enter zero."</f>
        <v>for each category and sub-category. If a minimum was not levied in 2019-20, enter zero.</v>
      </c>
      <c r="E38" s="167"/>
      <c r="F38" s="167"/>
      <c r="G38" s="167"/>
      <c r="H38" s="167"/>
      <c r="I38" s="167"/>
      <c r="J38" s="167"/>
      <c r="K38" s="167"/>
      <c r="L38" s="167"/>
      <c r="M38" s="167"/>
      <c r="N38" s="216"/>
    </row>
    <row r="39" spans="2:17" ht="4.5" customHeight="1" x14ac:dyDescent="0.2">
      <c r="B39" s="217"/>
      <c r="C39" s="167"/>
      <c r="D39" s="167"/>
      <c r="E39" s="167"/>
      <c r="F39" s="167"/>
      <c r="G39" s="167"/>
      <c r="H39" s="167"/>
      <c r="I39" s="167"/>
      <c r="J39" s="167"/>
      <c r="K39" s="167"/>
      <c r="L39" s="167"/>
      <c r="M39" s="167"/>
      <c r="N39" s="216"/>
    </row>
    <row r="40" spans="2:17" s="129" customFormat="1" ht="12.75" x14ac:dyDescent="0.2">
      <c r="B40" s="217"/>
      <c r="C40" s="167"/>
      <c r="D40" s="167" t="s">
        <v>223</v>
      </c>
      <c r="E40" s="167"/>
      <c r="F40" s="167"/>
      <c r="G40" s="167"/>
      <c r="H40" s="167"/>
      <c r="I40" s="167"/>
      <c r="J40" s="167"/>
      <c r="K40" s="167"/>
      <c r="L40" s="167"/>
      <c r="M40" s="167"/>
      <c r="N40" s="216"/>
      <c r="Q40" s="18"/>
    </row>
    <row r="41" spans="2:17" ht="6.75" customHeight="1" x14ac:dyDescent="0.2">
      <c r="B41" s="217"/>
      <c r="C41" s="167"/>
      <c r="D41" s="167"/>
      <c r="E41" s="167"/>
      <c r="F41" s="167"/>
      <c r="G41" s="167"/>
      <c r="H41" s="167"/>
      <c r="I41" s="167"/>
      <c r="J41" s="167"/>
      <c r="K41" s="167"/>
      <c r="L41" s="167"/>
      <c r="M41" s="167"/>
      <c r="N41" s="216"/>
    </row>
    <row r="42" spans="2:17" ht="15" customHeight="1" x14ac:dyDescent="0.2">
      <c r="B42" s="217"/>
      <c r="C42" s="199" t="s">
        <v>219</v>
      </c>
      <c r="D42" s="167" t="str">
        <f>"Enter the total number of assessments within each category or sub-category in "&amp;'WK0 - Input data'!$G$50</f>
        <v>Enter the total number of assessments within each category or sub-category in 2019-20</v>
      </c>
      <c r="E42" s="167"/>
      <c r="F42" s="167"/>
      <c r="G42" s="167"/>
      <c r="H42" s="167"/>
      <c r="I42" s="167"/>
      <c r="J42" s="167"/>
      <c r="K42" s="167"/>
      <c r="L42" s="167"/>
      <c r="M42" s="167"/>
      <c r="N42" s="216"/>
    </row>
    <row r="43" spans="2:17" ht="15" customHeight="1" x14ac:dyDescent="0.2">
      <c r="B43" s="217"/>
      <c r="C43" s="167"/>
      <c r="D43" s="167" t="str">
        <f>"and "&amp;'WK0 - Input data'!$H$50&amp;", and the number of assessments that will be on the proposed"</f>
        <v>and 2020-21, and the number of assessments that will be on the proposed</v>
      </c>
      <c r="E43" s="167"/>
      <c r="F43" s="167"/>
      <c r="G43" s="167"/>
      <c r="H43" s="167"/>
      <c r="I43" s="167"/>
      <c r="J43" s="167"/>
      <c r="K43" s="167"/>
      <c r="L43" s="167"/>
      <c r="M43" s="167"/>
      <c r="N43" s="216"/>
    </row>
    <row r="44" spans="2:17" ht="15" customHeight="1" x14ac:dyDescent="0.2">
      <c r="B44" s="217"/>
      <c r="C44" s="199"/>
      <c r="D44" s="167" t="s">
        <v>224</v>
      </c>
      <c r="E44" s="167"/>
      <c r="F44" s="167"/>
      <c r="G44" s="167"/>
      <c r="H44" s="167"/>
      <c r="I44" s="167"/>
      <c r="J44" s="167"/>
      <c r="K44" s="167"/>
      <c r="L44" s="167"/>
      <c r="M44" s="167"/>
      <c r="N44" s="216"/>
    </row>
    <row r="45" spans="2:17" ht="4.5" customHeight="1" x14ac:dyDescent="0.2">
      <c r="B45" s="217"/>
      <c r="C45" s="167"/>
      <c r="D45" s="167"/>
      <c r="E45" s="167"/>
      <c r="F45" s="167"/>
      <c r="G45" s="167"/>
      <c r="H45" s="167"/>
      <c r="I45" s="167"/>
      <c r="J45" s="167"/>
      <c r="K45" s="167"/>
      <c r="L45" s="167"/>
      <c r="M45" s="167"/>
      <c r="N45" s="216"/>
    </row>
    <row r="46" spans="2:17" ht="12.75" customHeight="1" x14ac:dyDescent="0.2">
      <c r="B46" s="217"/>
      <c r="C46" s="167"/>
      <c r="D46" s="167" t="s">
        <v>225</v>
      </c>
      <c r="E46" s="167"/>
      <c r="F46" s="167"/>
      <c r="G46" s="167"/>
      <c r="H46" s="167"/>
      <c r="I46" s="167"/>
      <c r="J46" s="167"/>
      <c r="K46" s="167"/>
      <c r="L46" s="167"/>
      <c r="M46" s="167"/>
      <c r="N46" s="216"/>
    </row>
    <row r="47" spans="2:17" ht="15" customHeight="1" x14ac:dyDescent="0.2">
      <c r="B47" s="217"/>
      <c r="C47" s="167"/>
      <c r="D47" s="167"/>
      <c r="E47" s="167"/>
      <c r="F47" s="167"/>
      <c r="G47" s="167"/>
      <c r="H47" s="167"/>
      <c r="I47" s="167"/>
      <c r="J47" s="167"/>
      <c r="K47" s="167"/>
      <c r="L47" s="167"/>
      <c r="M47" s="167"/>
      <c r="N47" s="216"/>
    </row>
    <row r="48" spans="2:17" ht="12.75" customHeight="1" x14ac:dyDescent="0.2">
      <c r="B48" s="217"/>
      <c r="C48" s="201" t="s">
        <v>226</v>
      </c>
      <c r="D48" s="167"/>
      <c r="E48" s="167"/>
      <c r="F48" s="167"/>
      <c r="G48" s="167"/>
      <c r="H48" s="167"/>
      <c r="I48" s="167"/>
      <c r="J48" s="167"/>
      <c r="K48" s="167"/>
      <c r="L48" s="167"/>
      <c r="M48" s="167"/>
      <c r="N48" s="216"/>
    </row>
    <row r="49" spans="2:14" ht="15" customHeight="1" x14ac:dyDescent="0.2">
      <c r="B49" s="217"/>
      <c r="C49" s="199" t="s">
        <v>219</v>
      </c>
      <c r="D49" s="167" t="s">
        <v>227</v>
      </c>
      <c r="E49" s="167"/>
      <c r="F49" s="167"/>
      <c r="G49" s="167"/>
      <c r="H49" s="167"/>
      <c r="I49" s="167"/>
      <c r="J49" s="167"/>
      <c r="K49" s="167"/>
      <c r="L49" s="167"/>
      <c r="M49" s="167"/>
      <c r="N49" s="216"/>
    </row>
    <row r="50" spans="2:14" ht="6.75" customHeight="1" x14ac:dyDescent="0.2">
      <c r="B50" s="217"/>
      <c r="C50" s="199"/>
      <c r="D50" s="167"/>
      <c r="E50" s="167"/>
      <c r="F50" s="167"/>
      <c r="G50" s="167"/>
      <c r="H50" s="167"/>
      <c r="I50" s="167"/>
      <c r="J50" s="167"/>
      <c r="K50" s="167"/>
      <c r="L50" s="167"/>
      <c r="M50" s="167"/>
      <c r="N50" s="216"/>
    </row>
    <row r="51" spans="2:14" ht="15" customHeight="1" x14ac:dyDescent="0.2">
      <c r="B51" s="217"/>
      <c r="C51" s="199" t="s">
        <v>219</v>
      </c>
      <c r="D51" s="167" t="str">
        <f>"Enter the minimum amount levied in "&amp;'WK0 - Input data'!$G$50&amp;" and the proposed "&amp;'WK0 - Input data'!$H$50&amp;" minimum"</f>
        <v>Enter the minimum amount levied in 2019-20 and the proposed 2020-21 minimum</v>
      </c>
      <c r="E51" s="167"/>
      <c r="F51" s="167"/>
      <c r="G51" s="167"/>
      <c r="H51" s="167"/>
      <c r="I51" s="167"/>
      <c r="J51" s="167"/>
      <c r="K51" s="167"/>
      <c r="L51" s="167"/>
      <c r="M51" s="167"/>
      <c r="N51" s="216"/>
    </row>
    <row r="52" spans="2:14" ht="15" customHeight="1" x14ac:dyDescent="0.2">
      <c r="B52" s="217"/>
      <c r="C52" s="167"/>
      <c r="D52" s="167" t="str">
        <f>"amount for each special rate. If a minimum was not levied in "&amp;'WK0 - Input data'!$G$50&amp;" enter zero."</f>
        <v>amount for each special rate. If a minimum was not levied in 2019-20 enter zero.</v>
      </c>
      <c r="E52" s="167"/>
      <c r="F52" s="167"/>
      <c r="G52" s="167"/>
      <c r="H52" s="167"/>
      <c r="I52" s="167"/>
      <c r="J52" s="167"/>
      <c r="K52" s="167"/>
      <c r="L52" s="167"/>
      <c r="M52" s="167"/>
      <c r="N52" s="216"/>
    </row>
    <row r="53" spans="2:14" ht="4.5" customHeight="1" x14ac:dyDescent="0.2">
      <c r="B53" s="217"/>
      <c r="C53" s="167"/>
      <c r="D53" s="167"/>
      <c r="E53" s="167"/>
      <c r="F53" s="167"/>
      <c r="G53" s="167"/>
      <c r="H53" s="167"/>
      <c r="I53" s="167"/>
      <c r="J53" s="167"/>
      <c r="K53" s="167"/>
      <c r="L53" s="167"/>
      <c r="M53" s="167"/>
      <c r="N53" s="216"/>
    </row>
    <row r="54" spans="2:14" ht="12.75" customHeight="1" x14ac:dyDescent="0.2">
      <c r="B54" s="217"/>
      <c r="C54" s="167"/>
      <c r="D54" s="167" t="s">
        <v>223</v>
      </c>
      <c r="E54" s="167"/>
      <c r="F54" s="167"/>
      <c r="G54" s="167"/>
      <c r="H54" s="167"/>
      <c r="I54" s="167"/>
      <c r="J54" s="167"/>
      <c r="K54" s="167"/>
      <c r="L54" s="167"/>
      <c r="M54" s="167"/>
      <c r="N54" s="216"/>
    </row>
    <row r="55" spans="2:14" ht="6.75" customHeight="1" x14ac:dyDescent="0.2">
      <c r="B55" s="217"/>
      <c r="C55" s="167"/>
      <c r="D55" s="167"/>
      <c r="E55" s="167"/>
      <c r="F55" s="167"/>
      <c r="G55" s="167"/>
      <c r="H55" s="167"/>
      <c r="I55" s="167"/>
      <c r="J55" s="167"/>
      <c r="K55" s="167"/>
      <c r="L55" s="167"/>
      <c r="M55" s="167"/>
      <c r="N55" s="216"/>
    </row>
    <row r="56" spans="2:14" ht="15" customHeight="1" x14ac:dyDescent="0.2">
      <c r="B56" s="217"/>
      <c r="C56" s="199" t="s">
        <v>219</v>
      </c>
      <c r="D56" s="167" t="str">
        <f>"Enter the total number of assessments for each special rate in "&amp;'WK0 - Input data'!$G$50&amp;" and"</f>
        <v>Enter the total number of assessments for each special rate in 2019-20 and</v>
      </c>
      <c r="E56" s="167"/>
      <c r="F56" s="167"/>
      <c r="G56" s="167"/>
      <c r="H56" s="167"/>
      <c r="I56" s="167"/>
      <c r="J56" s="167"/>
      <c r="K56" s="167"/>
      <c r="L56" s="167"/>
      <c r="M56" s="167"/>
      <c r="N56" s="216"/>
    </row>
    <row r="57" spans="2:14" ht="15" customHeight="1" x14ac:dyDescent="0.2">
      <c r="B57" s="217"/>
      <c r="C57" s="167"/>
      <c r="D57" s="167" t="str">
        <f>'WK0 - Input data'!$H$50&amp;", and the number of assessments on the proposed minimum amount"</f>
        <v>2020-21, and the number of assessments on the proposed minimum amount</v>
      </c>
      <c r="E57" s="167"/>
      <c r="F57" s="167"/>
      <c r="G57" s="167"/>
      <c r="H57" s="167"/>
      <c r="I57" s="167"/>
      <c r="J57" s="167"/>
      <c r="K57" s="167"/>
      <c r="L57" s="167"/>
      <c r="M57" s="167"/>
      <c r="N57" s="216"/>
    </row>
    <row r="58" spans="2:14" ht="15" customHeight="1" x14ac:dyDescent="0.2">
      <c r="B58" s="217"/>
      <c r="C58" s="199"/>
      <c r="D58" s="167" t="str">
        <f>"for each special rate (in "&amp;'WK0 - Input data'!G$50&amp;" and "&amp;'WK0 - Input data'!$H$50&amp;")."</f>
        <v>for each special rate (in 2019-20 and 2020-21).</v>
      </c>
      <c r="E58" s="167"/>
      <c r="F58" s="167"/>
      <c r="G58" s="167"/>
      <c r="H58" s="167"/>
      <c r="I58" s="167"/>
      <c r="J58" s="167"/>
      <c r="K58" s="167"/>
      <c r="L58" s="167"/>
      <c r="M58" s="167"/>
      <c r="N58" s="216"/>
    </row>
    <row r="59" spans="2:14" ht="4.5" customHeight="1" x14ac:dyDescent="0.2">
      <c r="B59" s="217"/>
      <c r="C59" s="167"/>
      <c r="D59" s="167"/>
      <c r="E59" s="167"/>
      <c r="F59" s="167"/>
      <c r="G59" s="167"/>
      <c r="H59" s="167"/>
      <c r="I59" s="167"/>
      <c r="J59" s="167"/>
      <c r="K59" s="167"/>
      <c r="L59" s="167"/>
      <c r="M59" s="167"/>
      <c r="N59" s="216"/>
    </row>
    <row r="60" spans="2:14" ht="15" customHeight="1" x14ac:dyDescent="0.2">
      <c r="B60" s="217"/>
      <c r="C60" s="167"/>
      <c r="D60" s="167" t="s">
        <v>225</v>
      </c>
      <c r="E60" s="167"/>
      <c r="F60" s="167"/>
      <c r="G60" s="167"/>
      <c r="H60" s="167"/>
      <c r="I60" s="167"/>
      <c r="J60" s="167"/>
      <c r="K60" s="167"/>
      <c r="L60" s="167"/>
      <c r="M60" s="167"/>
      <c r="N60" s="216"/>
    </row>
    <row r="61" spans="2:14" ht="15" customHeight="1" x14ac:dyDescent="0.2">
      <c r="B61" s="217"/>
      <c r="C61" s="167"/>
      <c r="D61" s="167"/>
      <c r="E61" s="167"/>
      <c r="F61" s="167"/>
      <c r="G61" s="167"/>
      <c r="H61" s="167"/>
      <c r="I61" s="167"/>
      <c r="J61" s="167"/>
      <c r="K61" s="167"/>
      <c r="L61" s="167"/>
      <c r="M61" s="167"/>
      <c r="N61" s="216"/>
    </row>
    <row r="62" spans="2:14" ht="15" customHeight="1" x14ac:dyDescent="0.2">
      <c r="B62" s="217"/>
      <c r="C62" s="182" t="s">
        <v>228</v>
      </c>
      <c r="D62" s="167"/>
      <c r="E62" s="167"/>
      <c r="F62" s="167"/>
      <c r="G62" s="167"/>
      <c r="H62" s="167"/>
      <c r="I62" s="167"/>
      <c r="J62" s="167"/>
      <c r="K62" s="167"/>
      <c r="L62" s="167"/>
      <c r="M62" s="167"/>
      <c r="N62" s="216"/>
    </row>
    <row r="63" spans="2:14" ht="10.5" customHeight="1" x14ac:dyDescent="0.2">
      <c r="B63" s="217"/>
      <c r="C63" s="167"/>
      <c r="D63" s="167"/>
      <c r="E63" s="167"/>
      <c r="F63" s="167"/>
      <c r="G63" s="167"/>
      <c r="H63" s="167"/>
      <c r="I63" s="167"/>
      <c r="J63" s="167"/>
      <c r="K63" s="167"/>
      <c r="L63" s="167"/>
      <c r="M63" s="167"/>
      <c r="N63" s="216"/>
    </row>
    <row r="64" spans="2:14" ht="15" customHeight="1" x14ac:dyDescent="0.2">
      <c r="B64" s="217"/>
      <c r="C64" s="167" t="str">
        <f>"This worksheet calculates minimum rates and their "&amp;'WK0 - Input data'!$H$50&amp;" increases and compares them with"</f>
        <v>This worksheet calculates minimum rates and their 2020-21 increases and compares them with</v>
      </c>
      <c r="D64" s="167"/>
      <c r="E64" s="167"/>
      <c r="F64" s="167"/>
      <c r="G64" s="167"/>
      <c r="H64" s="167"/>
      <c r="I64" s="167"/>
      <c r="J64" s="167"/>
      <c r="K64" s="167"/>
      <c r="L64" s="167"/>
      <c r="M64" s="167"/>
      <c r="N64" s="216"/>
    </row>
    <row r="65" spans="2:14" ht="15" customHeight="1" x14ac:dyDescent="0.2">
      <c r="B65" s="217"/>
      <c r="C65" s="167" t="s">
        <v>229</v>
      </c>
      <c r="D65" s="167"/>
      <c r="E65" s="167"/>
      <c r="F65" s="167"/>
      <c r="G65" s="167"/>
      <c r="H65" s="167"/>
      <c r="I65" s="167"/>
      <c r="J65" s="167"/>
      <c r="K65" s="167"/>
      <c r="L65" s="167"/>
      <c r="M65" s="167"/>
      <c r="N65" s="216"/>
    </row>
    <row r="66" spans="2:14" ht="15" customHeight="1" x14ac:dyDescent="0.2">
      <c r="B66" s="217"/>
      <c r="C66" s="167"/>
      <c r="D66" s="167"/>
      <c r="E66" s="167"/>
      <c r="F66" s="167"/>
      <c r="G66" s="167"/>
      <c r="H66" s="167"/>
      <c r="I66" s="167"/>
      <c r="J66" s="167"/>
      <c r="K66" s="167"/>
      <c r="L66" s="167"/>
      <c r="M66" s="167"/>
      <c r="N66" s="216"/>
    </row>
    <row r="67" spans="2:14" ht="15" customHeight="1" x14ac:dyDescent="0.2">
      <c r="B67" s="217"/>
      <c r="C67" s="167"/>
      <c r="D67" s="167"/>
      <c r="E67" s="167"/>
      <c r="F67" s="167"/>
      <c r="G67" s="167"/>
      <c r="H67" s="167"/>
      <c r="I67" s="167"/>
      <c r="J67" s="167"/>
      <c r="K67" s="167"/>
      <c r="L67" s="167"/>
      <c r="M67" s="167"/>
      <c r="N67" s="216"/>
    </row>
    <row r="68" spans="2:14" ht="15" customHeight="1" x14ac:dyDescent="0.2">
      <c r="B68" s="217"/>
      <c r="C68" s="205"/>
      <c r="D68" s="206"/>
      <c r="E68" s="206"/>
      <c r="F68" s="206"/>
      <c r="G68" s="206"/>
      <c r="H68" s="206"/>
      <c r="I68" s="206"/>
      <c r="J68" s="206"/>
      <c r="K68" s="206"/>
      <c r="L68" s="206"/>
      <c r="M68" s="207"/>
      <c r="N68" s="216"/>
    </row>
    <row r="69" spans="2:14" ht="15" customHeight="1" x14ac:dyDescent="0.2">
      <c r="B69" s="217"/>
      <c r="C69" s="200"/>
      <c r="D69" s="167" t="s">
        <v>230</v>
      </c>
      <c r="E69" s="167"/>
      <c r="F69" s="167"/>
      <c r="G69" s="167"/>
      <c r="H69" s="167"/>
      <c r="I69" s="167"/>
      <c r="J69" s="167"/>
      <c r="K69" s="167"/>
      <c r="L69" s="167"/>
      <c r="M69" s="208"/>
      <c r="N69" s="216"/>
    </row>
    <row r="70" spans="2:14" ht="15" customHeight="1" x14ac:dyDescent="0.2">
      <c r="B70" s="217"/>
      <c r="C70" s="200"/>
      <c r="D70" s="167" t="s">
        <v>231</v>
      </c>
      <c r="E70" s="167"/>
      <c r="F70" s="167"/>
      <c r="G70" s="167"/>
      <c r="H70" s="167"/>
      <c r="I70" s="167"/>
      <c r="J70" s="167"/>
      <c r="K70" s="167"/>
      <c r="L70" s="167"/>
      <c r="M70" s="208"/>
      <c r="N70" s="216"/>
    </row>
    <row r="71" spans="2:14" ht="6.75" customHeight="1" x14ac:dyDescent="0.2">
      <c r="B71" s="217"/>
      <c r="C71" s="200"/>
      <c r="D71" s="167"/>
      <c r="E71" s="167"/>
      <c r="F71" s="167"/>
      <c r="G71" s="167"/>
      <c r="H71" s="167"/>
      <c r="I71" s="167"/>
      <c r="J71" s="167"/>
      <c r="K71" s="167"/>
      <c r="L71" s="167"/>
      <c r="M71" s="208"/>
      <c r="N71" s="216"/>
    </row>
    <row r="72" spans="2:14" ht="15" customHeight="1" x14ac:dyDescent="0.2">
      <c r="B72" s="217"/>
      <c r="C72" s="200"/>
      <c r="D72" s="182" t="str">
        <f>'WK0 - Input data'!D24&amp;" "&amp;'WK0 - Input data'!D25</f>
        <v>Sheridan Rapmund</v>
      </c>
      <c r="E72" s="167"/>
      <c r="F72" s="70"/>
      <c r="G72" s="209" t="str">
        <f>'WK0 - Input data'!D26</f>
        <v>sheridan_rapmund@ipart.nsw.gov.au</v>
      </c>
      <c r="H72" s="70"/>
      <c r="I72" s="167"/>
      <c r="J72" s="167"/>
      <c r="K72" s="167"/>
      <c r="L72" s="167"/>
      <c r="M72" s="208"/>
      <c r="N72" s="216"/>
    </row>
    <row r="73" spans="2:14" ht="15" customHeight="1" x14ac:dyDescent="0.2">
      <c r="B73" s="217"/>
      <c r="C73" s="200"/>
      <c r="D73" s="167"/>
      <c r="E73" s="167"/>
      <c r="F73" s="70"/>
      <c r="G73" s="209" t="str">
        <f>'WK0 - Input data'!D27</f>
        <v>(02) 9290 8430</v>
      </c>
      <c r="H73" s="70"/>
      <c r="I73" s="167"/>
      <c r="J73" s="167"/>
      <c r="K73" s="167"/>
      <c r="L73" s="167"/>
      <c r="M73" s="208"/>
      <c r="N73" s="216"/>
    </row>
    <row r="74" spans="2:14" ht="15" customHeight="1" x14ac:dyDescent="0.2">
      <c r="B74" s="217"/>
      <c r="C74" s="200"/>
      <c r="D74" s="182"/>
      <c r="E74" s="167"/>
      <c r="F74" s="167"/>
      <c r="G74" s="167"/>
      <c r="H74" s="70"/>
      <c r="I74" s="167"/>
      <c r="J74" s="167"/>
      <c r="K74" s="167"/>
      <c r="L74" s="167"/>
      <c r="M74" s="208"/>
      <c r="N74" s="216"/>
    </row>
    <row r="75" spans="2:14" ht="15" customHeight="1" x14ac:dyDescent="0.2">
      <c r="B75" s="217"/>
      <c r="C75" s="200"/>
      <c r="D75" s="182" t="str">
        <f>'WK0 - Input data'!D30&amp;" "&amp;'WK0 - Input data'!D31</f>
        <v>Arsh Suri</v>
      </c>
      <c r="E75" s="167"/>
      <c r="F75" s="70" t="str">
        <f>"(who in "&amp;'WK0 - Input data'!D24&amp;"'s absence, will direct you to the appropriate IPART officer)"</f>
        <v>(who in Sheridan's absence, will direct you to the appropriate IPART officer)</v>
      </c>
      <c r="G75" s="167"/>
      <c r="H75" s="70"/>
      <c r="I75" s="167"/>
      <c r="J75" s="167"/>
      <c r="K75" s="167"/>
      <c r="L75" s="167"/>
      <c r="M75" s="208"/>
      <c r="N75" s="216"/>
    </row>
    <row r="76" spans="2:14" ht="15" customHeight="1" x14ac:dyDescent="0.2">
      <c r="B76" s="217"/>
      <c r="C76" s="200"/>
      <c r="D76" s="70"/>
      <c r="E76" s="167"/>
      <c r="F76" s="70"/>
      <c r="G76" s="204" t="str">
        <f>'WK0 - Input data'!D32</f>
        <v>arsh_suri@ipart.nsw.gov.au</v>
      </c>
      <c r="H76" s="70"/>
      <c r="I76" s="167"/>
      <c r="J76" s="167"/>
      <c r="K76" s="167"/>
      <c r="L76" s="167"/>
      <c r="M76" s="208"/>
      <c r="N76" s="216"/>
    </row>
    <row r="77" spans="2:14" ht="15" customHeight="1" x14ac:dyDescent="0.2">
      <c r="B77" s="217"/>
      <c r="C77" s="200"/>
      <c r="D77" s="70"/>
      <c r="E77" s="167"/>
      <c r="F77" s="70"/>
      <c r="G77" s="204" t="str">
        <f>'WK0 - Input data'!D33</f>
        <v>(02) 9113 7730</v>
      </c>
      <c r="H77" s="70"/>
      <c r="I77" s="167"/>
      <c r="J77" s="167"/>
      <c r="K77" s="167"/>
      <c r="L77" s="167"/>
      <c r="M77" s="208"/>
      <c r="N77" s="216"/>
    </row>
    <row r="78" spans="2:14" ht="15" customHeight="1" x14ac:dyDescent="0.2">
      <c r="B78" s="217"/>
      <c r="C78" s="202"/>
      <c r="D78" s="203"/>
      <c r="E78" s="203"/>
      <c r="F78" s="203"/>
      <c r="G78" s="203"/>
      <c r="H78" s="203"/>
      <c r="I78" s="203"/>
      <c r="J78" s="203"/>
      <c r="K78" s="203"/>
      <c r="L78" s="203"/>
      <c r="M78" s="210"/>
      <c r="N78" s="216"/>
    </row>
    <row r="79" spans="2:14" ht="15" customHeight="1" thickBot="1" x14ac:dyDescent="0.25">
      <c r="B79" s="218"/>
      <c r="C79" s="219"/>
      <c r="D79" s="219"/>
      <c r="E79" s="219"/>
      <c r="F79" s="219"/>
      <c r="G79" s="219"/>
      <c r="H79" s="219"/>
      <c r="I79" s="220"/>
      <c r="J79" s="220"/>
      <c r="K79" s="220"/>
      <c r="L79" s="220"/>
      <c r="M79" s="220"/>
      <c r="N79" s="221"/>
    </row>
    <row r="81" spans="2:14" ht="12.75" thickBot="1" x14ac:dyDescent="0.25"/>
    <row r="82" spans="2:14" ht="15" x14ac:dyDescent="0.25">
      <c r="B82" s="222"/>
      <c r="C82" s="266" t="s">
        <v>347</v>
      </c>
      <c r="D82" s="223"/>
      <c r="E82" s="223"/>
      <c r="F82" s="223"/>
      <c r="G82" s="223"/>
      <c r="H82" s="223"/>
      <c r="I82" s="223"/>
      <c r="J82" s="223"/>
      <c r="K82" s="223"/>
      <c r="L82" s="223"/>
      <c r="M82" s="223"/>
      <c r="N82" s="267"/>
    </row>
    <row r="83" spans="2:14" ht="3.75" customHeight="1" x14ac:dyDescent="0.25">
      <c r="B83" s="225"/>
      <c r="C83" s="183"/>
      <c r="D83" s="170"/>
      <c r="E83" s="170"/>
      <c r="F83" s="170"/>
      <c r="G83" s="170"/>
      <c r="H83" s="170"/>
      <c r="I83" s="170"/>
      <c r="J83" s="170"/>
      <c r="K83" s="170"/>
      <c r="L83" s="170"/>
      <c r="M83" s="170"/>
      <c r="N83" s="268"/>
    </row>
    <row r="84" spans="2:14" x14ac:dyDescent="0.2">
      <c r="B84" s="225"/>
      <c r="C84" s="72" t="s">
        <v>348</v>
      </c>
      <c r="D84" s="269"/>
      <c r="E84" s="72"/>
      <c r="F84" s="72"/>
      <c r="G84" s="72"/>
      <c r="H84" s="72"/>
      <c r="I84" s="170"/>
      <c r="J84" s="170"/>
      <c r="K84" s="170"/>
      <c r="L84" s="170"/>
      <c r="M84" s="170"/>
      <c r="N84" s="268"/>
    </row>
    <row r="85" spans="2:14" x14ac:dyDescent="0.2">
      <c r="B85" s="225"/>
      <c r="C85" s="270" t="s">
        <v>349</v>
      </c>
      <c r="D85" s="270"/>
      <c r="E85" s="270"/>
      <c r="F85" s="270"/>
      <c r="G85" s="270"/>
      <c r="H85" s="270"/>
      <c r="I85" s="271"/>
      <c r="J85" s="271"/>
      <c r="K85" s="170"/>
      <c r="L85" s="170"/>
      <c r="M85" s="170"/>
      <c r="N85" s="268"/>
    </row>
    <row r="86" spans="2:14" ht="12.75" thickBot="1" x14ac:dyDescent="0.25">
      <c r="B86" s="272"/>
      <c r="C86" s="273"/>
      <c r="D86" s="274"/>
      <c r="E86" s="274"/>
      <c r="F86" s="274"/>
      <c r="G86" s="274"/>
      <c r="H86" s="274"/>
      <c r="I86" s="274"/>
      <c r="J86" s="274"/>
      <c r="K86" s="274"/>
      <c r="L86" s="274"/>
      <c r="M86" s="274"/>
      <c r="N86" s="275"/>
    </row>
  </sheetData>
  <sheetProtection algorithmName="SHA-512" hashValue="i5f44ELwO7DNQIGqaz//uDNV8CzQqTbJOq83ISHDAbipilTxWLniM2ZT+s+oWXTHjhlEVYKWL43tcZ0ZJS2row==" saltValue="XmyDD9Cm00MVUOvFeyvxfA==" spinCount="100000" sheet="1" objects="1" scenarios="1" formatColumns="0" formatRows="0"/>
  <mergeCells count="11">
    <mergeCell ref="E12:J12"/>
    <mergeCell ref="E13:J13"/>
    <mergeCell ref="D15:K15"/>
    <mergeCell ref="D16:K16"/>
    <mergeCell ref="C21:M21"/>
    <mergeCell ref="C10:M10"/>
    <mergeCell ref="C2:M2"/>
    <mergeCell ref="C4:M4"/>
    <mergeCell ref="C5:M5"/>
    <mergeCell ref="C6:M6"/>
    <mergeCell ref="C7:M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3"/>
  <sheetViews>
    <sheetView workbookViewId="0">
      <selection activeCell="S13" sqref="S13"/>
    </sheetView>
  </sheetViews>
  <sheetFormatPr defaultColWidth="9.28515625" defaultRowHeight="12" x14ac:dyDescent="0.2"/>
  <cols>
    <col min="1" max="1" width="2.28515625" style="131" customWidth="1"/>
    <col min="2" max="2" width="2.7109375" style="131" customWidth="1"/>
    <col min="3" max="3" width="32.140625" style="131" customWidth="1"/>
    <col min="4" max="4" width="12.7109375" style="131" customWidth="1"/>
    <col min="5" max="5" width="11" style="131" customWidth="1"/>
    <col min="6" max="7" width="8.7109375" style="131" customWidth="1"/>
    <col min="8" max="8" width="1.7109375" style="131" customWidth="1"/>
    <col min="9" max="9" width="14" style="131" customWidth="1"/>
    <col min="10" max="10" width="12.28515625" style="131" customWidth="1"/>
    <col min="11" max="11" width="12.5703125" style="131" customWidth="1"/>
    <col min="12" max="12" width="12.7109375" style="131" customWidth="1"/>
    <col min="13" max="13" width="11.85546875" style="131" customWidth="1"/>
    <col min="14" max="14" width="12.28515625" style="131" customWidth="1"/>
    <col min="15" max="15" width="1.5703125" style="131" customWidth="1"/>
    <col min="16" max="16" width="11.42578125" style="131" customWidth="1"/>
    <col min="17" max="23" width="9.28515625" style="131"/>
    <col min="24" max="25" width="9.5703125" style="131" bestFit="1" customWidth="1"/>
    <col min="26" max="16384" width="9.28515625" style="131"/>
  </cols>
  <sheetData>
    <row r="1" spans="1:36" ht="12.75" thickBot="1" x14ac:dyDescent="0.25">
      <c r="A1" s="151"/>
      <c r="B1" s="151"/>
      <c r="P1" s="151"/>
      <c r="Q1" s="151"/>
      <c r="R1" s="151"/>
      <c r="S1" s="151"/>
      <c r="T1" s="151"/>
      <c r="U1" s="151"/>
      <c r="V1" s="151"/>
      <c r="W1" s="151"/>
      <c r="X1" s="151"/>
      <c r="Y1" s="151"/>
      <c r="Z1" s="151"/>
      <c r="AA1" s="151"/>
      <c r="AB1" s="151"/>
      <c r="AC1" s="151"/>
      <c r="AD1" s="151"/>
      <c r="AE1" s="151"/>
      <c r="AF1" s="151"/>
      <c r="AG1" s="151"/>
      <c r="AH1" s="151"/>
      <c r="AI1" s="151"/>
      <c r="AJ1" s="151"/>
    </row>
    <row r="2" spans="1:36" x14ac:dyDescent="0.2">
      <c r="A2" s="151"/>
      <c r="B2" s="222"/>
      <c r="C2" s="223"/>
      <c r="D2" s="223"/>
      <c r="E2" s="223"/>
      <c r="F2" s="223"/>
      <c r="G2" s="223"/>
      <c r="H2" s="223"/>
      <c r="I2" s="223"/>
      <c r="J2" s="223"/>
      <c r="K2" s="223"/>
      <c r="L2" s="223"/>
      <c r="M2" s="223"/>
      <c r="N2" s="223"/>
      <c r="O2" s="224"/>
      <c r="P2" s="151"/>
      <c r="Q2" s="151"/>
      <c r="R2" s="151"/>
      <c r="S2" s="151"/>
      <c r="T2" s="151"/>
      <c r="U2" s="151"/>
      <c r="V2" s="151"/>
      <c r="W2" s="151"/>
      <c r="X2" s="151"/>
      <c r="Y2" s="151"/>
      <c r="Z2" s="151"/>
      <c r="AA2" s="151"/>
      <c r="AB2" s="151"/>
      <c r="AC2" s="151"/>
      <c r="AD2" s="151"/>
      <c r="AE2" s="151"/>
      <c r="AF2" s="151"/>
      <c r="AG2" s="151"/>
      <c r="AH2" s="151"/>
      <c r="AI2" s="151"/>
      <c r="AJ2" s="151"/>
    </row>
    <row r="3" spans="1:36" ht="15.75" x14ac:dyDescent="0.25">
      <c r="A3" s="151"/>
      <c r="B3" s="225"/>
      <c r="C3" s="170"/>
      <c r="D3" s="170"/>
      <c r="E3" s="170"/>
      <c r="F3" s="170"/>
      <c r="G3" s="175" t="s">
        <v>338</v>
      </c>
      <c r="H3" s="170"/>
      <c r="I3" s="170"/>
      <c r="J3" s="170"/>
      <c r="K3" s="170"/>
      <c r="L3" s="170"/>
      <c r="M3" s="170"/>
      <c r="N3" s="170"/>
      <c r="O3" s="226"/>
      <c r="P3" s="151"/>
      <c r="Q3" s="151"/>
      <c r="R3" s="151"/>
      <c r="S3" s="151"/>
      <c r="T3" s="151"/>
      <c r="U3" s="151"/>
      <c r="V3" s="151"/>
      <c r="W3" s="151"/>
      <c r="X3" s="151"/>
      <c r="Y3" s="151"/>
      <c r="Z3" s="151"/>
      <c r="AA3" s="151"/>
      <c r="AB3" s="151"/>
      <c r="AC3" s="151"/>
      <c r="AD3" s="151"/>
      <c r="AE3" s="151"/>
      <c r="AF3" s="151"/>
      <c r="AG3" s="151"/>
      <c r="AH3" s="151"/>
      <c r="AI3" s="151"/>
      <c r="AJ3" s="151"/>
    </row>
    <row r="4" spans="1:36" x14ac:dyDescent="0.2">
      <c r="A4" s="151"/>
      <c r="B4" s="225"/>
      <c r="C4" s="170"/>
      <c r="D4" s="170"/>
      <c r="E4" s="170"/>
      <c r="F4" s="170"/>
      <c r="G4" s="176" t="s">
        <v>337</v>
      </c>
      <c r="H4" s="170"/>
      <c r="I4" s="170"/>
      <c r="J4" s="170"/>
      <c r="K4" s="170"/>
      <c r="L4" s="170"/>
      <c r="M4" s="170"/>
      <c r="N4" s="170"/>
      <c r="O4" s="226"/>
      <c r="P4" s="151"/>
      <c r="Q4" s="151"/>
      <c r="R4" s="151"/>
      <c r="S4" s="151"/>
      <c r="T4" s="151"/>
      <c r="U4" s="151"/>
      <c r="V4" s="151"/>
      <c r="W4" s="151"/>
      <c r="X4" s="151"/>
      <c r="Y4" s="151"/>
      <c r="Z4" s="151"/>
      <c r="AA4" s="151"/>
      <c r="AB4" s="151"/>
      <c r="AC4" s="151"/>
      <c r="AD4" s="151"/>
      <c r="AE4" s="151"/>
      <c r="AF4" s="151"/>
      <c r="AG4" s="151"/>
      <c r="AH4" s="151"/>
      <c r="AI4" s="151"/>
      <c r="AJ4" s="151"/>
    </row>
    <row r="5" spans="1:36" ht="14.25" customHeight="1" x14ac:dyDescent="0.4">
      <c r="A5" s="151"/>
      <c r="B5" s="227"/>
      <c r="C5" s="171"/>
      <c r="D5" s="171"/>
      <c r="E5" s="171"/>
      <c r="F5" s="171"/>
      <c r="G5" s="142"/>
      <c r="H5" s="228"/>
      <c r="I5" s="171"/>
      <c r="J5" s="171"/>
      <c r="K5" s="151"/>
      <c r="L5" s="151"/>
      <c r="M5" s="151"/>
      <c r="N5" s="171"/>
      <c r="O5" s="229"/>
      <c r="P5" s="151"/>
      <c r="Q5" s="151"/>
      <c r="R5" s="151"/>
      <c r="S5" s="151"/>
      <c r="T5" s="151"/>
      <c r="U5" s="151"/>
      <c r="V5" s="151"/>
      <c r="W5" s="151"/>
      <c r="X5" s="151"/>
      <c r="Y5" s="151"/>
      <c r="Z5" s="151"/>
      <c r="AA5" s="151"/>
      <c r="AB5" s="151"/>
      <c r="AC5" s="151"/>
      <c r="AD5" s="151"/>
      <c r="AE5" s="151"/>
      <c r="AF5" s="151"/>
      <c r="AG5" s="151"/>
      <c r="AH5" s="151"/>
      <c r="AI5" s="151"/>
      <c r="AJ5" s="151"/>
    </row>
    <row r="6" spans="1:36" ht="16.5" customHeight="1" x14ac:dyDescent="0.3">
      <c r="A6" s="151"/>
      <c r="B6" s="230"/>
      <c r="C6" s="172"/>
      <c r="D6" s="172"/>
      <c r="E6" s="172"/>
      <c r="F6" s="142"/>
      <c r="G6" s="169" t="s">
        <v>339</v>
      </c>
      <c r="H6" s="179"/>
      <c r="I6" s="179"/>
      <c r="J6" s="172"/>
      <c r="K6" s="276" t="str">
        <f>Instructions!C82</f>
        <v xml:space="preserve">Colour code </v>
      </c>
      <c r="L6" s="276"/>
      <c r="M6" s="276"/>
      <c r="N6" s="172"/>
      <c r="O6" s="231"/>
      <c r="P6" s="151"/>
      <c r="Q6" s="151"/>
      <c r="R6" s="151"/>
      <c r="S6" s="151"/>
      <c r="T6" s="151"/>
      <c r="U6" s="151"/>
      <c r="V6" s="151"/>
      <c r="W6" s="151"/>
      <c r="X6" s="151"/>
      <c r="Y6" s="151"/>
      <c r="Z6" s="151"/>
      <c r="AA6" s="151"/>
      <c r="AB6" s="151"/>
      <c r="AC6" s="151"/>
      <c r="AD6" s="151"/>
      <c r="AE6" s="151"/>
      <c r="AF6" s="151"/>
      <c r="AG6" s="151"/>
      <c r="AH6" s="151"/>
      <c r="AI6" s="151"/>
      <c r="AJ6" s="151"/>
    </row>
    <row r="7" spans="1:36" ht="14.25" customHeight="1" x14ac:dyDescent="0.3">
      <c r="A7" s="151"/>
      <c r="B7" s="232"/>
      <c r="C7" s="172"/>
      <c r="D7" s="172"/>
      <c r="E7" s="172"/>
      <c r="F7" s="172"/>
      <c r="G7" s="176"/>
      <c r="H7" s="172"/>
      <c r="I7" s="172"/>
      <c r="J7" s="172"/>
      <c r="K7" s="72" t="s">
        <v>348</v>
      </c>
      <c r="L7" s="73"/>
      <c r="M7" s="172"/>
      <c r="N7" s="172"/>
      <c r="O7" s="231"/>
      <c r="P7" s="151"/>
      <c r="Q7" s="151"/>
      <c r="R7" s="151"/>
      <c r="S7" s="151"/>
      <c r="T7" s="151"/>
      <c r="U7" s="151"/>
      <c r="V7" s="151"/>
      <c r="W7" s="151"/>
      <c r="X7" s="151"/>
      <c r="Y7" s="151"/>
      <c r="Z7" s="151"/>
      <c r="AA7" s="151"/>
      <c r="AB7" s="151"/>
      <c r="AC7" s="151"/>
      <c r="AD7" s="151"/>
      <c r="AE7" s="151"/>
      <c r="AF7" s="151"/>
      <c r="AG7" s="151"/>
      <c r="AH7" s="151"/>
      <c r="AI7" s="151"/>
      <c r="AJ7" s="151"/>
    </row>
    <row r="8" spans="1:36" ht="13.5" customHeight="1" x14ac:dyDescent="0.3">
      <c r="A8" s="151"/>
      <c r="B8" s="232"/>
      <c r="C8" s="151"/>
      <c r="D8" s="171"/>
      <c r="E8" s="171"/>
      <c r="F8" s="171"/>
      <c r="G8" s="168" t="s">
        <v>214</v>
      </c>
      <c r="H8" s="171"/>
      <c r="I8" s="171"/>
      <c r="J8" s="171"/>
      <c r="K8" s="277" t="s">
        <v>349</v>
      </c>
      <c r="L8" s="278"/>
      <c r="M8" s="279"/>
      <c r="N8" s="172"/>
      <c r="O8" s="231"/>
      <c r="P8" s="151"/>
      <c r="Q8" s="151"/>
      <c r="R8" s="151"/>
      <c r="S8" s="151"/>
      <c r="T8" s="151"/>
      <c r="U8" s="151"/>
      <c r="V8" s="151"/>
      <c r="W8" s="151"/>
      <c r="X8" s="151"/>
      <c r="Y8" s="151"/>
      <c r="Z8" s="151"/>
      <c r="AA8" s="151"/>
      <c r="AB8" s="151"/>
      <c r="AC8" s="151"/>
      <c r="AD8" s="151"/>
      <c r="AE8" s="151"/>
      <c r="AF8" s="151"/>
      <c r="AG8" s="151"/>
      <c r="AH8" s="151"/>
      <c r="AI8" s="151"/>
      <c r="AJ8" s="151"/>
    </row>
    <row r="9" spans="1:36" ht="22.5" customHeight="1" x14ac:dyDescent="0.2">
      <c r="A9" s="151"/>
      <c r="B9" s="225"/>
      <c r="C9" s="170"/>
      <c r="D9" s="170"/>
      <c r="E9" s="170"/>
      <c r="F9" s="170"/>
      <c r="G9" s="170"/>
      <c r="H9" s="170"/>
      <c r="I9" s="170"/>
      <c r="J9" s="170"/>
      <c r="K9" s="170"/>
      <c r="L9" s="170"/>
      <c r="M9" s="170"/>
      <c r="N9" s="170"/>
      <c r="O9" s="226"/>
      <c r="P9" s="151"/>
      <c r="Q9" s="151"/>
      <c r="R9" s="151"/>
      <c r="S9" s="151"/>
      <c r="T9" s="151"/>
      <c r="U9" s="151"/>
      <c r="V9" s="151"/>
      <c r="W9" s="151"/>
      <c r="X9" s="151"/>
      <c r="Y9" s="151"/>
      <c r="Z9" s="151"/>
      <c r="AA9" s="151"/>
      <c r="AB9" s="151"/>
      <c r="AC9" s="151"/>
      <c r="AD9" s="151"/>
      <c r="AE9" s="151"/>
      <c r="AF9" s="151"/>
      <c r="AG9" s="151"/>
      <c r="AH9" s="151"/>
      <c r="AI9" s="151"/>
      <c r="AJ9" s="151"/>
    </row>
    <row r="10" spans="1:36" x14ac:dyDescent="0.2">
      <c r="A10" s="151"/>
      <c r="B10" s="225"/>
      <c r="C10" s="171" t="s">
        <v>232</v>
      </c>
      <c r="D10" s="280"/>
      <c r="E10" s="177"/>
      <c r="F10" s="177"/>
      <c r="G10" s="177"/>
      <c r="H10" s="177"/>
      <c r="I10" s="177"/>
      <c r="J10" s="179"/>
      <c r="K10" s="177"/>
      <c r="L10" s="177"/>
      <c r="M10" s="177"/>
      <c r="N10" s="170"/>
      <c r="O10" s="226"/>
      <c r="P10" s="151"/>
      <c r="Q10" s="151"/>
      <c r="R10" s="151"/>
      <c r="S10" s="151"/>
      <c r="T10" s="151"/>
      <c r="U10" s="151"/>
      <c r="V10" s="151"/>
      <c r="W10" s="151"/>
      <c r="X10" s="151"/>
      <c r="Y10" s="151"/>
      <c r="Z10" s="151"/>
      <c r="AA10" s="151"/>
      <c r="AB10" s="151"/>
      <c r="AC10" s="151"/>
      <c r="AD10" s="151"/>
      <c r="AE10" s="151"/>
      <c r="AF10" s="151"/>
      <c r="AG10" s="151"/>
      <c r="AH10" s="151"/>
      <c r="AI10" s="151"/>
      <c r="AJ10" s="151"/>
    </row>
    <row r="11" spans="1:36" ht="6.75" customHeight="1" x14ac:dyDescent="0.2">
      <c r="A11" s="151"/>
      <c r="B11" s="225"/>
      <c r="C11" s="173"/>
      <c r="D11" s="170"/>
      <c r="E11" s="170"/>
      <c r="F11" s="170"/>
      <c r="G11" s="170"/>
      <c r="H11" s="170"/>
      <c r="I11" s="170"/>
      <c r="J11" s="170"/>
      <c r="K11" s="170"/>
      <c r="L11" s="170"/>
      <c r="M11" s="170"/>
      <c r="N11" s="170"/>
      <c r="O11" s="226"/>
      <c r="P11" s="151"/>
      <c r="Q11" s="151"/>
      <c r="R11" s="151"/>
      <c r="S11" s="151"/>
      <c r="T11" s="151"/>
      <c r="U11" s="151"/>
      <c r="V11" s="151"/>
      <c r="W11" s="151"/>
      <c r="X11" s="151"/>
      <c r="Y11" s="151"/>
      <c r="Z11" s="151"/>
      <c r="AA11" s="151"/>
      <c r="AB11" s="151"/>
      <c r="AC11" s="151"/>
      <c r="AD11" s="151"/>
      <c r="AE11" s="151"/>
      <c r="AF11" s="151"/>
      <c r="AG11" s="151"/>
      <c r="AH11" s="151"/>
      <c r="AI11" s="151"/>
      <c r="AJ11" s="151"/>
    </row>
    <row r="12" spans="1:36" ht="12" customHeight="1" x14ac:dyDescent="0.2">
      <c r="A12" s="151"/>
      <c r="B12" s="225"/>
      <c r="C12" s="173"/>
      <c r="D12" s="170"/>
      <c r="E12" s="170"/>
      <c r="F12" s="170"/>
      <c r="G12" s="170"/>
      <c r="H12" s="170"/>
      <c r="I12" s="170"/>
      <c r="J12" s="170"/>
      <c r="K12" s="170"/>
      <c r="L12" s="170"/>
      <c r="M12" s="170"/>
      <c r="N12" s="170"/>
      <c r="O12" s="226"/>
      <c r="P12" s="151"/>
      <c r="Q12" s="151"/>
      <c r="R12" s="151"/>
      <c r="S12" s="151"/>
      <c r="T12" s="151"/>
      <c r="U12" s="151"/>
      <c r="V12" s="151"/>
      <c r="W12" s="151"/>
      <c r="X12" s="151"/>
      <c r="Y12" s="151"/>
      <c r="Z12" s="151"/>
      <c r="AA12" s="151"/>
      <c r="AB12" s="151"/>
      <c r="AC12" s="151"/>
      <c r="AD12" s="151"/>
      <c r="AE12" s="151"/>
      <c r="AF12" s="151"/>
      <c r="AG12" s="151"/>
      <c r="AH12" s="151"/>
      <c r="AI12" s="151"/>
      <c r="AJ12" s="151"/>
    </row>
    <row r="13" spans="1:36" ht="12" customHeight="1" x14ac:dyDescent="0.2">
      <c r="A13" s="151"/>
      <c r="B13" s="225"/>
      <c r="C13" s="182" t="s">
        <v>402</v>
      </c>
      <c r="D13" s="287" t="str">
        <f>IFERROR(INDEX('WK0 - Input data'!N$60:N$79,MATCH($D$10,'WK0 - Input data'!$J$60:$J$79,0)),".")</f>
        <v>.</v>
      </c>
      <c r="E13" s="170"/>
      <c r="F13" s="170"/>
      <c r="G13" s="170"/>
      <c r="H13" s="170"/>
      <c r="I13" s="170"/>
      <c r="J13" s="170"/>
      <c r="K13" s="170"/>
      <c r="L13" s="170"/>
      <c r="M13" s="170"/>
      <c r="N13" s="170"/>
      <c r="O13" s="226"/>
      <c r="P13" s="151"/>
      <c r="Q13" s="151"/>
      <c r="R13" s="151"/>
      <c r="S13" s="151"/>
      <c r="T13" s="151"/>
      <c r="U13" s="151"/>
      <c r="V13" s="151"/>
      <c r="W13" s="151"/>
      <c r="X13" s="151"/>
      <c r="Y13" s="151"/>
      <c r="Z13" s="151"/>
      <c r="AA13" s="151"/>
      <c r="AB13" s="151"/>
      <c r="AC13" s="151"/>
      <c r="AD13" s="151"/>
      <c r="AE13" s="151"/>
      <c r="AF13" s="151"/>
      <c r="AG13" s="151"/>
      <c r="AH13" s="151"/>
      <c r="AI13" s="151"/>
      <c r="AJ13" s="151"/>
    </row>
    <row r="14" spans="1:36" ht="12" customHeight="1" x14ac:dyDescent="0.2">
      <c r="A14" s="151"/>
      <c r="B14" s="225"/>
      <c r="C14" s="173"/>
      <c r="D14" s="287" t="str">
        <f>IFERROR(INDEX('WK0 - Input data'!O$60:O$79,MATCH($D$10,'WK0 - Input data'!$J$60:$J$79,0)),".")</f>
        <v>.</v>
      </c>
      <c r="E14" s="170"/>
      <c r="F14" s="170"/>
      <c r="G14" s="170"/>
      <c r="H14" s="170"/>
      <c r="I14" s="170"/>
      <c r="J14" s="170"/>
      <c r="K14" s="170"/>
      <c r="L14" s="170"/>
      <c r="M14" s="170"/>
      <c r="N14" s="170"/>
      <c r="O14" s="226"/>
      <c r="P14" s="151"/>
      <c r="Q14" s="151"/>
      <c r="R14" s="151"/>
      <c r="S14" s="151"/>
      <c r="T14" s="151"/>
      <c r="U14" s="151"/>
      <c r="V14" s="151"/>
      <c r="W14" s="151"/>
      <c r="X14" s="151"/>
      <c r="Y14" s="151"/>
      <c r="Z14" s="151"/>
      <c r="AA14" s="151"/>
      <c r="AB14" s="151"/>
      <c r="AC14" s="151"/>
      <c r="AD14" s="151"/>
      <c r="AE14" s="151"/>
      <c r="AF14" s="151"/>
      <c r="AG14" s="151"/>
      <c r="AH14" s="151"/>
      <c r="AI14" s="151"/>
      <c r="AJ14" s="151"/>
    </row>
    <row r="15" spans="1:36" ht="12" customHeight="1" x14ac:dyDescent="0.2">
      <c r="A15" s="151"/>
      <c r="B15" s="225"/>
      <c r="C15" s="173"/>
      <c r="D15" s="287" t="str">
        <f>IFERROR(INDEX('WK0 - Input data'!P$60:P$79,MATCH($D$10,'WK0 - Input data'!$J$60:$J$79,0)),".")</f>
        <v>.</v>
      </c>
      <c r="E15" s="170"/>
      <c r="F15" s="170"/>
      <c r="G15" s="170"/>
      <c r="H15" s="170"/>
      <c r="I15" s="170"/>
      <c r="J15" s="170"/>
      <c r="K15" s="170"/>
      <c r="L15" s="170"/>
      <c r="M15" s="170"/>
      <c r="N15" s="170"/>
      <c r="O15" s="226"/>
      <c r="P15" s="151"/>
      <c r="Q15" s="151"/>
      <c r="R15" s="151"/>
      <c r="S15" s="151"/>
      <c r="T15" s="151"/>
      <c r="U15" s="151"/>
      <c r="V15" s="151"/>
      <c r="W15" s="151"/>
      <c r="X15" s="151"/>
      <c r="Y15" s="151"/>
      <c r="Z15" s="151"/>
      <c r="AA15" s="151"/>
      <c r="AB15" s="151"/>
      <c r="AC15" s="151"/>
      <c r="AD15" s="151"/>
      <c r="AE15" s="151"/>
      <c r="AF15" s="151"/>
      <c r="AG15" s="151"/>
      <c r="AH15" s="151"/>
      <c r="AI15" s="151"/>
      <c r="AJ15" s="151"/>
    </row>
    <row r="16" spans="1:36" ht="12" customHeight="1" x14ac:dyDescent="0.2">
      <c r="A16" s="151"/>
      <c r="B16" s="225"/>
      <c r="C16" s="173"/>
      <c r="D16" s="287" t="str">
        <f>IFERROR(INDEX('WK0 - Input data'!Q$60:Q$79,MATCH($D$10,'WK0 - Input data'!$J$60:$J$79,0)),".")</f>
        <v>.</v>
      </c>
      <c r="E16" s="170"/>
      <c r="F16" s="170"/>
      <c r="G16" s="170"/>
      <c r="H16" s="170"/>
      <c r="I16" s="170"/>
      <c r="J16" s="170"/>
      <c r="K16" s="170"/>
      <c r="L16" s="170"/>
      <c r="M16" s="170"/>
      <c r="N16" s="170"/>
      <c r="O16" s="226"/>
      <c r="P16" s="151"/>
      <c r="Q16" s="151"/>
      <c r="R16" s="151"/>
      <c r="S16" s="151"/>
      <c r="T16" s="151"/>
      <c r="U16" s="151"/>
      <c r="V16" s="151"/>
      <c r="W16" s="151"/>
      <c r="X16" s="151"/>
      <c r="Y16" s="151"/>
      <c r="Z16" s="151"/>
      <c r="AA16" s="151"/>
      <c r="AB16" s="151"/>
      <c r="AC16" s="151"/>
      <c r="AD16" s="151"/>
      <c r="AE16" s="151"/>
      <c r="AF16" s="151"/>
      <c r="AG16" s="151"/>
      <c r="AH16" s="151"/>
      <c r="AI16" s="151"/>
      <c r="AJ16" s="151"/>
    </row>
    <row r="17" spans="1:36" ht="12" customHeight="1" x14ac:dyDescent="0.2">
      <c r="A17" s="151"/>
      <c r="B17" s="225"/>
      <c r="C17" s="173"/>
      <c r="D17" s="287" t="str">
        <f>IFERROR(INDEX('WK0 - Input data'!R$60:R$79,MATCH($D$10,'WK0 - Input data'!$J$60:$J$79,0)),".")</f>
        <v>.</v>
      </c>
      <c r="E17" s="170"/>
      <c r="F17" s="170"/>
      <c r="G17" s="170"/>
      <c r="H17" s="170"/>
      <c r="I17" s="170"/>
      <c r="J17" s="170"/>
      <c r="K17" s="170"/>
      <c r="L17" s="170"/>
      <c r="M17" s="170"/>
      <c r="N17" s="170"/>
      <c r="O17" s="226"/>
      <c r="P17" s="151"/>
      <c r="Q17" s="151"/>
      <c r="R17" s="151"/>
      <c r="S17" s="151"/>
      <c r="T17" s="151"/>
      <c r="U17" s="151"/>
      <c r="V17" s="151"/>
      <c r="W17" s="151"/>
      <c r="X17" s="151"/>
      <c r="Y17" s="151"/>
      <c r="Z17" s="151"/>
      <c r="AA17" s="151"/>
      <c r="AB17" s="151"/>
      <c r="AC17" s="151"/>
      <c r="AD17" s="151"/>
      <c r="AE17" s="151"/>
      <c r="AF17" s="151"/>
      <c r="AG17" s="151"/>
      <c r="AH17" s="151"/>
      <c r="AI17" s="151"/>
      <c r="AJ17" s="151"/>
    </row>
    <row r="18" spans="1:36" ht="12" customHeight="1" x14ac:dyDescent="0.2">
      <c r="A18" s="151"/>
      <c r="B18" s="225"/>
      <c r="C18" s="173"/>
      <c r="D18" s="170"/>
      <c r="E18" s="170"/>
      <c r="F18" s="170"/>
      <c r="G18" s="170"/>
      <c r="H18" s="170"/>
      <c r="I18" s="170"/>
      <c r="J18" s="170"/>
      <c r="K18" s="170"/>
      <c r="L18" s="170"/>
      <c r="M18" s="170"/>
      <c r="N18" s="170"/>
      <c r="O18" s="226"/>
      <c r="P18" s="151"/>
      <c r="Q18" s="151"/>
      <c r="R18" s="151"/>
      <c r="S18" s="151"/>
      <c r="T18" s="151"/>
      <c r="U18" s="151"/>
      <c r="V18" s="151"/>
      <c r="W18" s="151"/>
      <c r="X18" s="151"/>
      <c r="Y18" s="151"/>
      <c r="Z18" s="151"/>
      <c r="AA18" s="151"/>
      <c r="AB18" s="151"/>
      <c r="AC18" s="151"/>
      <c r="AD18" s="151"/>
      <c r="AE18" s="151"/>
      <c r="AF18" s="151"/>
      <c r="AG18" s="151"/>
      <c r="AH18" s="151"/>
      <c r="AI18" s="151"/>
      <c r="AJ18" s="151"/>
    </row>
    <row r="19" spans="1:36" x14ac:dyDescent="0.2">
      <c r="A19" s="151"/>
      <c r="B19" s="225"/>
      <c r="C19" s="182" t="s">
        <v>233</v>
      </c>
      <c r="D19" s="170"/>
      <c r="E19" s="170"/>
      <c r="F19" s="170"/>
      <c r="G19" s="170"/>
      <c r="H19" s="170"/>
      <c r="I19" s="170"/>
      <c r="J19" s="170"/>
      <c r="K19" s="170"/>
      <c r="L19" s="170"/>
      <c r="M19" s="170"/>
      <c r="N19" s="170"/>
      <c r="O19" s="226"/>
      <c r="P19" s="151"/>
      <c r="Q19" s="151"/>
      <c r="R19" s="151"/>
      <c r="S19" s="151"/>
      <c r="T19" s="151"/>
      <c r="U19" s="151"/>
      <c r="V19" s="151"/>
      <c r="W19" s="151"/>
      <c r="X19" s="151"/>
      <c r="Y19" s="151"/>
      <c r="Z19" s="151"/>
      <c r="AA19" s="151"/>
      <c r="AB19" s="151"/>
      <c r="AC19" s="151"/>
      <c r="AD19" s="151"/>
      <c r="AE19" s="151"/>
      <c r="AF19" s="151"/>
      <c r="AG19" s="151"/>
      <c r="AH19" s="151"/>
      <c r="AI19" s="151"/>
      <c r="AJ19" s="151"/>
    </row>
    <row r="20" spans="1:36" x14ac:dyDescent="0.2">
      <c r="A20" s="151"/>
      <c r="B20" s="225"/>
      <c r="C20" s="182" t="s">
        <v>340</v>
      </c>
      <c r="D20" s="180"/>
      <c r="E20" s="174"/>
      <c r="F20" s="174"/>
      <c r="G20" s="181"/>
      <c r="H20" s="178"/>
      <c r="I20" s="178"/>
      <c r="J20" s="178"/>
      <c r="K20" s="178"/>
      <c r="L20" s="178"/>
      <c r="M20" s="178"/>
      <c r="N20" s="170"/>
      <c r="O20" s="226"/>
      <c r="P20" s="151"/>
      <c r="Q20" s="151"/>
      <c r="R20" s="151"/>
      <c r="S20" s="151"/>
      <c r="T20" s="151"/>
      <c r="U20" s="151"/>
      <c r="V20" s="151"/>
      <c r="W20" s="151"/>
      <c r="X20" s="151"/>
      <c r="Y20" s="151"/>
      <c r="Z20" s="151"/>
      <c r="AA20" s="151"/>
      <c r="AB20" s="151"/>
      <c r="AC20" s="151"/>
      <c r="AD20" s="151"/>
      <c r="AE20" s="151"/>
      <c r="AF20" s="151"/>
      <c r="AG20" s="151"/>
      <c r="AH20" s="151"/>
      <c r="AI20" s="151"/>
      <c r="AJ20" s="151"/>
    </row>
    <row r="21" spans="1:36" x14ac:dyDescent="0.2">
      <c r="A21" s="151"/>
      <c r="B21" s="225"/>
      <c r="C21" s="182" t="s">
        <v>341</v>
      </c>
      <c r="D21" s="180"/>
      <c r="E21" s="174"/>
      <c r="F21" s="174"/>
      <c r="G21" s="181"/>
      <c r="H21" s="178"/>
      <c r="I21" s="178"/>
      <c r="J21" s="178"/>
      <c r="K21" s="178"/>
      <c r="L21" s="178"/>
      <c r="M21" s="178"/>
      <c r="N21" s="170"/>
      <c r="O21" s="226"/>
      <c r="P21" s="151"/>
      <c r="Q21" s="151"/>
      <c r="R21" s="151"/>
      <c r="S21" s="151"/>
      <c r="T21" s="151"/>
      <c r="U21" s="151"/>
      <c r="V21" s="151"/>
      <c r="W21" s="151"/>
      <c r="X21" s="151"/>
      <c r="Y21" s="151"/>
      <c r="Z21" s="151"/>
      <c r="AA21" s="151"/>
      <c r="AB21" s="151"/>
      <c r="AC21" s="151"/>
      <c r="AD21" s="151"/>
      <c r="AE21" s="151"/>
      <c r="AF21" s="151"/>
      <c r="AG21" s="151"/>
      <c r="AH21" s="151"/>
      <c r="AI21" s="151"/>
      <c r="AJ21" s="151"/>
    </row>
    <row r="22" spans="1:36" x14ac:dyDescent="0.2">
      <c r="A22" s="151"/>
      <c r="B22" s="225"/>
      <c r="C22" s="182" t="s">
        <v>342</v>
      </c>
      <c r="D22" s="303"/>
      <c r="E22" s="174"/>
      <c r="F22" s="174"/>
      <c r="G22" s="181"/>
      <c r="H22" s="178"/>
      <c r="I22" s="178"/>
      <c r="J22" s="178"/>
      <c r="K22" s="178"/>
      <c r="L22" s="178"/>
      <c r="M22" s="178"/>
      <c r="N22" s="170"/>
      <c r="O22" s="226"/>
      <c r="P22" s="151"/>
      <c r="Q22" s="151"/>
      <c r="R22" s="151"/>
      <c r="S22" s="151"/>
      <c r="T22" s="151"/>
      <c r="U22" s="151"/>
      <c r="V22" s="151"/>
      <c r="W22" s="151"/>
      <c r="X22" s="151"/>
      <c r="Y22" s="151"/>
      <c r="Z22" s="151"/>
      <c r="AA22" s="151"/>
      <c r="AB22" s="151"/>
      <c r="AC22" s="151"/>
      <c r="AD22" s="151"/>
      <c r="AE22" s="151"/>
      <c r="AF22" s="151"/>
      <c r="AG22" s="151"/>
      <c r="AH22" s="151"/>
      <c r="AI22" s="151"/>
      <c r="AJ22" s="151"/>
    </row>
    <row r="23" spans="1:36" x14ac:dyDescent="0.2">
      <c r="A23" s="151"/>
      <c r="B23" s="225"/>
      <c r="C23" s="182" t="s">
        <v>343</v>
      </c>
      <c r="D23" s="180"/>
      <c r="E23" s="174"/>
      <c r="F23" s="174"/>
      <c r="G23" s="181"/>
      <c r="H23" s="178"/>
      <c r="I23" s="178"/>
      <c r="J23" s="178"/>
      <c r="K23" s="178"/>
      <c r="L23" s="178"/>
      <c r="M23" s="178"/>
      <c r="N23" s="170"/>
      <c r="O23" s="226"/>
      <c r="P23" s="151"/>
      <c r="Q23" s="151"/>
      <c r="R23" s="151"/>
      <c r="S23" s="151"/>
      <c r="T23" s="151"/>
      <c r="U23" s="151"/>
      <c r="V23" s="151"/>
      <c r="W23" s="151"/>
      <c r="X23" s="151"/>
      <c r="Y23" s="151"/>
      <c r="Z23" s="151"/>
      <c r="AA23" s="151"/>
      <c r="AB23" s="151"/>
      <c r="AC23" s="151"/>
      <c r="AD23" s="151"/>
      <c r="AE23" s="151"/>
      <c r="AF23" s="151"/>
      <c r="AG23" s="151"/>
      <c r="AH23" s="151"/>
      <c r="AI23" s="151"/>
      <c r="AJ23" s="151"/>
    </row>
    <row r="24" spans="1:36" x14ac:dyDescent="0.2">
      <c r="A24" s="151"/>
      <c r="B24" s="225"/>
      <c r="C24" s="170"/>
      <c r="D24" s="170"/>
      <c r="E24" s="170"/>
      <c r="F24" s="170"/>
      <c r="G24" s="170"/>
      <c r="H24" s="170"/>
      <c r="I24" s="170"/>
      <c r="J24" s="170"/>
      <c r="K24" s="170"/>
      <c r="L24" s="170"/>
      <c r="M24" s="170"/>
      <c r="N24" s="170"/>
      <c r="O24" s="226"/>
      <c r="P24" s="151"/>
      <c r="Q24" s="151"/>
      <c r="R24" s="151"/>
      <c r="S24" s="151"/>
      <c r="T24" s="151"/>
      <c r="U24" s="151"/>
      <c r="V24" s="151"/>
      <c r="W24" s="151"/>
      <c r="X24" s="151"/>
      <c r="Y24" s="151"/>
      <c r="Z24" s="151"/>
      <c r="AA24" s="151"/>
      <c r="AB24" s="151"/>
      <c r="AC24" s="151"/>
      <c r="AD24" s="151"/>
      <c r="AE24" s="151"/>
      <c r="AF24" s="151"/>
      <c r="AG24" s="151"/>
      <c r="AH24" s="151"/>
      <c r="AI24" s="151"/>
      <c r="AJ24" s="151"/>
    </row>
    <row r="25" spans="1:36" x14ac:dyDescent="0.2">
      <c r="A25" s="151"/>
      <c r="B25" s="225"/>
      <c r="C25" s="170"/>
      <c r="D25" s="170"/>
      <c r="E25" s="170"/>
      <c r="F25" s="170"/>
      <c r="G25" s="170"/>
      <c r="H25" s="170"/>
      <c r="I25" s="170"/>
      <c r="J25" s="170"/>
      <c r="K25" s="170"/>
      <c r="L25" s="170"/>
      <c r="M25" s="170"/>
      <c r="N25" s="170"/>
      <c r="O25" s="226"/>
      <c r="P25" s="151"/>
      <c r="Q25" s="151"/>
      <c r="R25" s="151"/>
      <c r="S25" s="151"/>
      <c r="T25" s="151"/>
      <c r="U25" s="151"/>
      <c r="V25" s="151"/>
      <c r="W25" s="151"/>
      <c r="X25" s="151"/>
      <c r="Y25" s="151"/>
      <c r="Z25" s="151"/>
      <c r="AA25" s="151"/>
      <c r="AB25" s="151"/>
      <c r="AC25" s="151"/>
      <c r="AD25" s="151"/>
      <c r="AE25" s="151"/>
      <c r="AF25" s="151"/>
      <c r="AG25" s="151"/>
      <c r="AH25" s="151"/>
      <c r="AI25" s="151"/>
      <c r="AJ25" s="151"/>
    </row>
    <row r="26" spans="1:36" x14ac:dyDescent="0.2">
      <c r="A26" s="151"/>
      <c r="B26" s="225"/>
      <c r="C26" s="170"/>
      <c r="D26" s="228"/>
      <c r="E26" s="233"/>
      <c r="F26" s="233"/>
      <c r="G26" s="168" t="s">
        <v>214</v>
      </c>
      <c r="H26" s="233"/>
      <c r="I26" s="233"/>
      <c r="J26" s="233"/>
      <c r="K26" s="233"/>
      <c r="L26" s="233"/>
      <c r="M26" s="233"/>
      <c r="N26" s="170"/>
      <c r="O26" s="226"/>
      <c r="P26" s="151"/>
      <c r="Q26" s="151"/>
      <c r="R26" s="151"/>
      <c r="S26" s="151"/>
      <c r="T26" s="151"/>
      <c r="U26" s="151"/>
      <c r="V26" s="151"/>
      <c r="W26" s="151"/>
      <c r="X26" s="151"/>
      <c r="Y26" s="151"/>
      <c r="Z26" s="151"/>
      <c r="AA26" s="151"/>
      <c r="AB26" s="151"/>
      <c r="AC26" s="151"/>
      <c r="AD26" s="151"/>
      <c r="AE26" s="151"/>
      <c r="AF26" s="151"/>
      <c r="AG26" s="151"/>
      <c r="AH26" s="151"/>
      <c r="AI26" s="151"/>
      <c r="AJ26" s="151"/>
    </row>
    <row r="27" spans="1:36" x14ac:dyDescent="0.2">
      <c r="A27" s="151"/>
      <c r="B27" s="225"/>
      <c r="C27" s="170"/>
      <c r="D27" s="233"/>
      <c r="E27" s="233"/>
      <c r="F27" s="233"/>
      <c r="G27" s="233"/>
      <c r="H27" s="233"/>
      <c r="I27" s="233"/>
      <c r="J27" s="233"/>
      <c r="K27" s="233"/>
      <c r="L27" s="233"/>
      <c r="M27" s="233"/>
      <c r="N27" s="170"/>
      <c r="O27" s="226"/>
      <c r="P27" s="151"/>
      <c r="Q27" s="151"/>
      <c r="R27" s="151"/>
      <c r="S27" s="151"/>
      <c r="T27" s="151"/>
      <c r="U27" s="151"/>
      <c r="V27" s="151"/>
      <c r="W27" s="151"/>
      <c r="X27" s="151"/>
      <c r="Y27" s="151"/>
      <c r="Z27" s="151"/>
      <c r="AA27" s="151"/>
      <c r="AB27" s="151"/>
      <c r="AC27" s="151"/>
      <c r="AD27" s="151"/>
      <c r="AE27" s="151"/>
      <c r="AF27" s="151"/>
      <c r="AG27" s="151"/>
      <c r="AH27" s="151"/>
      <c r="AI27" s="151"/>
      <c r="AJ27" s="151"/>
    </row>
    <row r="28" spans="1:36" x14ac:dyDescent="0.2">
      <c r="A28" s="151"/>
      <c r="B28" s="225"/>
      <c r="C28" s="170"/>
      <c r="D28" s="233"/>
      <c r="E28" s="233"/>
      <c r="F28" s="233"/>
      <c r="G28" s="233"/>
      <c r="H28" s="233"/>
      <c r="I28" s="233"/>
      <c r="J28" s="233"/>
      <c r="K28" s="233"/>
      <c r="L28" s="233"/>
      <c r="M28" s="233"/>
      <c r="N28" s="170"/>
      <c r="O28" s="226"/>
      <c r="P28" s="151"/>
      <c r="Q28" s="151"/>
      <c r="R28" s="151"/>
      <c r="S28" s="151"/>
      <c r="T28" s="151"/>
      <c r="U28" s="151"/>
      <c r="V28" s="151"/>
      <c r="W28" s="151"/>
      <c r="X28" s="151"/>
      <c r="Y28" s="151"/>
      <c r="Z28" s="151"/>
      <c r="AA28" s="151"/>
      <c r="AB28" s="151"/>
      <c r="AC28" s="151"/>
      <c r="AD28" s="151"/>
      <c r="AE28" s="151"/>
      <c r="AF28" s="151"/>
      <c r="AG28" s="151"/>
      <c r="AH28" s="151"/>
      <c r="AI28" s="151"/>
      <c r="AJ28" s="151"/>
    </row>
    <row r="29" spans="1:36" ht="15.75" x14ac:dyDescent="0.25">
      <c r="A29" s="151"/>
      <c r="B29" s="234"/>
      <c r="C29" s="165" t="s">
        <v>234</v>
      </c>
      <c r="D29" s="142"/>
      <c r="E29" s="142"/>
      <c r="F29" s="142"/>
      <c r="G29" s="142"/>
      <c r="H29" s="142"/>
      <c r="I29" s="142"/>
      <c r="J29" s="142"/>
      <c r="K29" s="142"/>
      <c r="L29" s="142"/>
      <c r="M29" s="142"/>
      <c r="N29" s="142"/>
      <c r="O29" s="226"/>
      <c r="P29" s="151"/>
      <c r="Q29" s="151"/>
      <c r="R29" s="151"/>
      <c r="S29" s="151"/>
      <c r="T29" s="151"/>
      <c r="U29" s="151"/>
      <c r="V29" s="151"/>
      <c r="W29" s="151"/>
      <c r="X29" s="151"/>
      <c r="Y29" s="151"/>
      <c r="Z29" s="151"/>
      <c r="AA29" s="151"/>
      <c r="AB29" s="151"/>
      <c r="AC29" s="151"/>
      <c r="AD29" s="151"/>
      <c r="AE29" s="151"/>
      <c r="AF29" s="151"/>
      <c r="AG29" s="151"/>
      <c r="AH29" s="151"/>
      <c r="AI29" s="151"/>
      <c r="AJ29" s="151"/>
    </row>
    <row r="30" spans="1:36" ht="6" customHeight="1" x14ac:dyDescent="0.2">
      <c r="A30" s="151"/>
      <c r="B30" s="234"/>
      <c r="C30" s="141"/>
      <c r="D30" s="142"/>
      <c r="E30" s="142"/>
      <c r="F30" s="142"/>
      <c r="G30" s="142"/>
      <c r="H30" s="142"/>
      <c r="I30" s="142"/>
      <c r="J30" s="142"/>
      <c r="K30" s="142"/>
      <c r="L30" s="142"/>
      <c r="M30" s="142"/>
      <c r="N30" s="142"/>
      <c r="O30" s="226"/>
      <c r="P30" s="151"/>
      <c r="Q30" s="151"/>
      <c r="R30" s="151"/>
      <c r="S30" s="151"/>
      <c r="T30" s="151"/>
      <c r="U30" s="151"/>
      <c r="V30" s="151"/>
      <c r="W30" s="151"/>
      <c r="X30" s="151"/>
      <c r="Y30" s="151"/>
      <c r="Z30" s="151"/>
      <c r="AA30" s="151"/>
      <c r="AB30" s="151"/>
      <c r="AC30" s="151"/>
      <c r="AD30" s="151"/>
      <c r="AE30" s="151"/>
      <c r="AF30" s="151"/>
      <c r="AG30" s="151"/>
      <c r="AH30" s="151"/>
      <c r="AI30" s="151"/>
      <c r="AJ30" s="151"/>
    </row>
    <row r="31" spans="1:36" ht="72" x14ac:dyDescent="0.2">
      <c r="A31" s="151"/>
      <c r="B31" s="234"/>
      <c r="C31" s="184" t="s">
        <v>235</v>
      </c>
      <c r="D31" s="185" t="str">
        <f>"Actual minimum amount levied in "&amp;'WK0 - Input data'!$G$50</f>
        <v>Actual minimum amount levied in 2019-20</v>
      </c>
      <c r="E31" s="185" t="str">
        <f>"Minimum amount to be levied in "&amp;'WK0 - Input data'!$H$50</f>
        <v>Minimum amount to be levied in 2020-21</v>
      </c>
      <c r="F31" s="186" t="s">
        <v>236</v>
      </c>
      <c r="G31" s="186" t="s">
        <v>237</v>
      </c>
      <c r="H31" s="187"/>
      <c r="I31" s="186" t="str">
        <f>"Total Number of Assessments "&amp;'WK0 - Input data'!$G$50</f>
        <v>Total Number of Assessments 2019-20</v>
      </c>
      <c r="J31" s="188" t="str">
        <f>"Number of assessments on the minimum "&amp;'WK0 - Input data'!$G$50</f>
        <v>Number of assessments on the minimum 2019-20</v>
      </c>
      <c r="K31" s="186" t="str">
        <f>"Percentage of assessments on the minimum "&amp;'WK0 - Input data'!$G$50</f>
        <v>Percentage of assessments on the minimum 2019-20</v>
      </c>
      <c r="L31" s="186" t="str">
        <f>"Total Number of Assessments "&amp;'WK0 - Input data'!$H$50</f>
        <v>Total Number of Assessments 2020-21</v>
      </c>
      <c r="M31" s="188" t="str">
        <f>"Number of assessments on the proposed minimum "&amp;'WK0 - Input data'!$H$50</f>
        <v>Number of assessments on the proposed minimum 2020-21</v>
      </c>
      <c r="N31" s="186" t="str">
        <f>"Percentage of assessments on the minimum "&amp;'WK0 - Input data'!$H$50</f>
        <v>Percentage of assessments on the minimum 2020-21</v>
      </c>
      <c r="O31" s="226"/>
      <c r="P31" s="151"/>
      <c r="Q31" s="151"/>
      <c r="R31" s="151"/>
      <c r="S31" s="151"/>
      <c r="T31" s="151"/>
      <c r="U31" s="151"/>
      <c r="V31" s="151"/>
      <c r="W31" s="151"/>
      <c r="X31" s="151"/>
      <c r="Y31" s="151"/>
      <c r="Z31" s="151"/>
      <c r="AA31" s="151"/>
      <c r="AB31" s="151"/>
      <c r="AC31" s="151"/>
      <c r="AD31" s="151"/>
      <c r="AE31" s="151"/>
      <c r="AF31" s="151"/>
      <c r="AG31" s="151"/>
      <c r="AH31" s="151"/>
      <c r="AI31" s="151"/>
      <c r="AJ31" s="151"/>
    </row>
    <row r="32" spans="1:36" x14ac:dyDescent="0.2">
      <c r="A32" s="151"/>
      <c r="B32" s="234"/>
      <c r="C32" s="184" t="str">
        <f>$D$13</f>
        <v>.</v>
      </c>
      <c r="D32" s="251"/>
      <c r="E32" s="251"/>
      <c r="F32" s="288"/>
      <c r="G32" s="288"/>
      <c r="H32" s="281"/>
      <c r="I32" s="288"/>
      <c r="J32" s="289"/>
      <c r="K32" s="288"/>
      <c r="L32" s="288"/>
      <c r="M32" s="289"/>
      <c r="N32" s="288"/>
      <c r="O32" s="226"/>
      <c r="P32" s="151"/>
      <c r="Q32" s="151"/>
      <c r="R32" s="151"/>
      <c r="S32" s="151"/>
      <c r="T32" s="151"/>
      <c r="U32" s="151"/>
      <c r="V32" s="151"/>
      <c r="W32" s="151"/>
      <c r="X32" s="151"/>
      <c r="Y32" s="151"/>
      <c r="Z32" s="151"/>
      <c r="AA32" s="151"/>
      <c r="AB32" s="151"/>
      <c r="AC32" s="151"/>
      <c r="AD32" s="151"/>
      <c r="AE32" s="151"/>
      <c r="AF32" s="151"/>
      <c r="AG32" s="151"/>
      <c r="AH32" s="151"/>
      <c r="AI32" s="151"/>
      <c r="AJ32" s="151"/>
    </row>
    <row r="33" spans="1:36" ht="12.75" x14ac:dyDescent="0.2">
      <c r="A33" s="151"/>
      <c r="B33" s="234"/>
      <c r="C33" s="132"/>
      <c r="D33" s="133"/>
      <c r="E33" s="133"/>
      <c r="F33" s="143" t="str">
        <f>IF(D33="",".",IF(E33="","",E33-D33))</f>
        <v>.</v>
      </c>
      <c r="G33" s="144" t="str">
        <f t="shared" ref="G33:G45" si="0">IF(D33=0,".",F33/D33)</f>
        <v>.</v>
      </c>
      <c r="H33" s="145"/>
      <c r="I33" s="134"/>
      <c r="J33" s="134"/>
      <c r="K33" s="144" t="str">
        <f>IF(I33="",".",IF(J33="",".",J33/I33))</f>
        <v>.</v>
      </c>
      <c r="L33" s="134"/>
      <c r="M33" s="134"/>
      <c r="N33" s="144" t="str">
        <f>IF(L33="",".",IF(M33="",".",M33/L33))</f>
        <v>.</v>
      </c>
      <c r="O33" s="226"/>
      <c r="P33" s="151"/>
      <c r="Q33" s="151"/>
      <c r="R33" s="151"/>
      <c r="S33" s="151"/>
      <c r="T33" s="151"/>
      <c r="U33" s="151"/>
      <c r="V33" s="151"/>
      <c r="W33" s="151"/>
      <c r="X33" s="151"/>
      <c r="Y33" s="151"/>
      <c r="Z33" s="151"/>
      <c r="AA33" s="151"/>
      <c r="AB33" s="151"/>
      <c r="AC33" s="151"/>
      <c r="AD33" s="151"/>
      <c r="AE33" s="151"/>
      <c r="AF33" s="151"/>
      <c r="AG33" s="151"/>
      <c r="AH33" s="151"/>
      <c r="AI33" s="151"/>
      <c r="AJ33" s="151"/>
    </row>
    <row r="34" spans="1:36" ht="12.75" x14ac:dyDescent="0.2">
      <c r="A34" s="151"/>
      <c r="B34" s="234"/>
      <c r="C34" s="135"/>
      <c r="D34" s="136"/>
      <c r="E34" s="136"/>
      <c r="F34" s="146" t="str">
        <f t="shared" ref="F34:F45" si="1">IF(D34="",".",IF(E34="","",E34-D34))</f>
        <v>.</v>
      </c>
      <c r="G34" s="147" t="str">
        <f t="shared" si="0"/>
        <v>.</v>
      </c>
      <c r="H34" s="145"/>
      <c r="I34" s="137"/>
      <c r="J34" s="137"/>
      <c r="K34" s="147" t="str">
        <f t="shared" ref="K34:K45" si="2">IF(I34="",".",IF(J34="",".",J34/I34))</f>
        <v>.</v>
      </c>
      <c r="L34" s="137"/>
      <c r="M34" s="137"/>
      <c r="N34" s="147" t="str">
        <f t="shared" ref="N34:N45" si="3">IF(L34="",".",IF(M34="",".",M34/L34))</f>
        <v>.</v>
      </c>
      <c r="O34" s="226"/>
      <c r="P34" s="151"/>
      <c r="Q34" s="151"/>
      <c r="R34" s="151"/>
      <c r="S34" s="151"/>
      <c r="T34" s="151"/>
      <c r="U34" s="151"/>
      <c r="V34" s="151"/>
      <c r="W34" s="151"/>
      <c r="X34" s="151"/>
      <c r="Y34" s="151"/>
      <c r="Z34" s="151"/>
      <c r="AA34" s="151"/>
      <c r="AB34" s="151"/>
      <c r="AC34" s="151"/>
      <c r="AD34" s="151"/>
      <c r="AE34" s="151"/>
      <c r="AF34" s="151"/>
      <c r="AG34" s="151"/>
      <c r="AH34" s="151"/>
      <c r="AI34" s="151"/>
      <c r="AJ34" s="151"/>
    </row>
    <row r="35" spans="1:36" ht="12.75" x14ac:dyDescent="0.2">
      <c r="A35" s="151"/>
      <c r="B35" s="234"/>
      <c r="C35" s="135"/>
      <c r="D35" s="136"/>
      <c r="E35" s="136"/>
      <c r="F35" s="146" t="str">
        <f t="shared" si="1"/>
        <v>.</v>
      </c>
      <c r="G35" s="147" t="str">
        <f t="shared" si="0"/>
        <v>.</v>
      </c>
      <c r="H35" s="145"/>
      <c r="I35" s="137"/>
      <c r="J35" s="137"/>
      <c r="K35" s="147" t="str">
        <f t="shared" si="2"/>
        <v>.</v>
      </c>
      <c r="L35" s="137"/>
      <c r="M35" s="137"/>
      <c r="N35" s="147" t="str">
        <f t="shared" si="3"/>
        <v>.</v>
      </c>
      <c r="O35" s="226"/>
      <c r="P35" s="151"/>
      <c r="Q35" s="151"/>
      <c r="R35" s="151"/>
      <c r="S35" s="151"/>
      <c r="T35" s="151"/>
      <c r="U35" s="151"/>
      <c r="V35" s="151"/>
      <c r="W35" s="151"/>
      <c r="X35" s="151"/>
      <c r="Y35" s="151"/>
      <c r="Z35" s="151"/>
      <c r="AA35" s="151"/>
      <c r="AB35" s="151"/>
      <c r="AC35" s="151"/>
      <c r="AD35" s="151"/>
      <c r="AE35" s="151"/>
      <c r="AF35" s="151"/>
      <c r="AG35" s="151"/>
      <c r="AH35" s="151"/>
      <c r="AI35" s="151"/>
      <c r="AJ35" s="151"/>
    </row>
    <row r="36" spans="1:36" ht="12.75" x14ac:dyDescent="0.2">
      <c r="A36" s="151"/>
      <c r="B36" s="234"/>
      <c r="C36" s="135"/>
      <c r="D36" s="136"/>
      <c r="E36" s="136"/>
      <c r="F36" s="146" t="str">
        <f t="shared" si="1"/>
        <v>.</v>
      </c>
      <c r="G36" s="147" t="str">
        <f t="shared" si="0"/>
        <v>.</v>
      </c>
      <c r="H36" s="145"/>
      <c r="I36" s="137"/>
      <c r="J36" s="137"/>
      <c r="K36" s="147" t="str">
        <f t="shared" si="2"/>
        <v>.</v>
      </c>
      <c r="L36" s="137"/>
      <c r="M36" s="137"/>
      <c r="N36" s="147" t="str">
        <f t="shared" si="3"/>
        <v>.</v>
      </c>
      <c r="O36" s="226"/>
      <c r="P36" s="151"/>
      <c r="Q36" s="151"/>
      <c r="R36" s="151"/>
      <c r="S36" s="151"/>
      <c r="T36" s="151"/>
      <c r="U36" s="151"/>
      <c r="V36" s="151"/>
      <c r="W36" s="151"/>
      <c r="X36" s="151"/>
      <c r="Y36" s="151"/>
      <c r="Z36" s="151"/>
      <c r="AA36" s="151"/>
      <c r="AB36" s="151"/>
      <c r="AC36" s="151"/>
      <c r="AD36" s="151"/>
      <c r="AE36" s="151"/>
      <c r="AF36" s="151"/>
      <c r="AG36" s="151"/>
      <c r="AH36" s="151"/>
      <c r="AI36" s="151"/>
      <c r="AJ36" s="151"/>
    </row>
    <row r="37" spans="1:36" ht="12.75" x14ac:dyDescent="0.2">
      <c r="A37" s="151"/>
      <c r="B37" s="234"/>
      <c r="C37" s="135"/>
      <c r="D37" s="136"/>
      <c r="E37" s="136"/>
      <c r="F37" s="146" t="str">
        <f t="shared" si="1"/>
        <v>.</v>
      </c>
      <c r="G37" s="147" t="str">
        <f t="shared" si="0"/>
        <v>.</v>
      </c>
      <c r="H37" s="145"/>
      <c r="I37" s="137"/>
      <c r="J37" s="137"/>
      <c r="K37" s="147" t="str">
        <f t="shared" si="2"/>
        <v>.</v>
      </c>
      <c r="L37" s="137"/>
      <c r="M37" s="137"/>
      <c r="N37" s="147" t="str">
        <f t="shared" si="3"/>
        <v>.</v>
      </c>
      <c r="O37" s="226"/>
      <c r="P37" s="151"/>
      <c r="Q37" s="151"/>
      <c r="R37" s="151"/>
      <c r="S37" s="151"/>
      <c r="T37" s="151"/>
      <c r="U37" s="151"/>
      <c r="V37" s="151"/>
      <c r="W37" s="151"/>
      <c r="X37" s="151"/>
      <c r="Y37" s="151"/>
      <c r="Z37" s="151"/>
      <c r="AA37" s="151"/>
      <c r="AB37" s="151"/>
      <c r="AC37" s="151"/>
      <c r="AD37" s="151"/>
      <c r="AE37" s="151"/>
      <c r="AF37" s="151"/>
      <c r="AG37" s="151"/>
      <c r="AH37" s="151"/>
      <c r="AI37" s="151"/>
      <c r="AJ37" s="151"/>
    </row>
    <row r="38" spans="1:36" ht="12.75" x14ac:dyDescent="0.2">
      <c r="A38" s="151"/>
      <c r="B38" s="234"/>
      <c r="C38" s="135"/>
      <c r="D38" s="136"/>
      <c r="E38" s="136"/>
      <c r="F38" s="146" t="str">
        <f t="shared" si="1"/>
        <v>.</v>
      </c>
      <c r="G38" s="147" t="str">
        <f t="shared" si="0"/>
        <v>.</v>
      </c>
      <c r="H38" s="145"/>
      <c r="I38" s="137"/>
      <c r="J38" s="137"/>
      <c r="K38" s="147" t="str">
        <f t="shared" si="2"/>
        <v>.</v>
      </c>
      <c r="L38" s="137"/>
      <c r="M38" s="137"/>
      <c r="N38" s="147" t="str">
        <f t="shared" si="3"/>
        <v>.</v>
      </c>
      <c r="O38" s="226"/>
      <c r="P38" s="151"/>
      <c r="Q38" s="151"/>
      <c r="R38" s="151"/>
      <c r="S38" s="151"/>
      <c r="T38" s="151"/>
      <c r="U38" s="151"/>
      <c r="V38" s="151"/>
      <c r="W38" s="151"/>
      <c r="X38" s="151"/>
      <c r="Y38" s="151"/>
      <c r="Z38" s="151"/>
      <c r="AA38" s="151"/>
      <c r="AB38" s="151"/>
      <c r="AC38" s="151"/>
      <c r="AD38" s="151"/>
      <c r="AE38" s="151"/>
      <c r="AF38" s="151"/>
      <c r="AG38" s="151"/>
      <c r="AH38" s="151"/>
      <c r="AI38" s="151"/>
      <c r="AJ38" s="151"/>
    </row>
    <row r="39" spans="1:36" ht="12.75" x14ac:dyDescent="0.2">
      <c r="A39" s="151"/>
      <c r="B39" s="234"/>
      <c r="C39" s="135"/>
      <c r="D39" s="136"/>
      <c r="E39" s="136"/>
      <c r="F39" s="146" t="str">
        <f t="shared" si="1"/>
        <v>.</v>
      </c>
      <c r="G39" s="147" t="str">
        <f t="shared" si="0"/>
        <v>.</v>
      </c>
      <c r="H39" s="145"/>
      <c r="I39" s="137"/>
      <c r="J39" s="137"/>
      <c r="K39" s="147" t="str">
        <f t="shared" si="2"/>
        <v>.</v>
      </c>
      <c r="L39" s="137"/>
      <c r="M39" s="137"/>
      <c r="N39" s="147" t="str">
        <f t="shared" si="3"/>
        <v>.</v>
      </c>
      <c r="O39" s="226"/>
      <c r="P39" s="151"/>
      <c r="Q39" s="151"/>
      <c r="R39" s="151"/>
      <c r="S39" s="151"/>
      <c r="T39" s="151"/>
      <c r="U39" s="151"/>
      <c r="V39" s="151"/>
      <c r="W39" s="151"/>
      <c r="X39" s="151"/>
      <c r="Y39" s="151"/>
      <c r="Z39" s="151"/>
      <c r="AA39" s="151"/>
      <c r="AB39" s="151"/>
      <c r="AC39" s="151"/>
      <c r="AD39" s="151"/>
      <c r="AE39" s="151"/>
      <c r="AF39" s="151"/>
      <c r="AG39" s="151"/>
      <c r="AH39" s="151"/>
      <c r="AI39" s="151"/>
      <c r="AJ39" s="151"/>
    </row>
    <row r="40" spans="1:36" ht="12.75" x14ac:dyDescent="0.2">
      <c r="A40" s="151"/>
      <c r="B40" s="234"/>
      <c r="C40" s="135"/>
      <c r="D40" s="136"/>
      <c r="E40" s="136"/>
      <c r="F40" s="146" t="str">
        <f t="shared" si="1"/>
        <v>.</v>
      </c>
      <c r="G40" s="147" t="str">
        <f t="shared" si="0"/>
        <v>.</v>
      </c>
      <c r="H40" s="145"/>
      <c r="I40" s="137"/>
      <c r="J40" s="137"/>
      <c r="K40" s="147" t="str">
        <f t="shared" si="2"/>
        <v>.</v>
      </c>
      <c r="L40" s="137"/>
      <c r="M40" s="137"/>
      <c r="N40" s="147" t="str">
        <f t="shared" si="3"/>
        <v>.</v>
      </c>
      <c r="O40" s="226"/>
      <c r="P40" s="151"/>
      <c r="Q40" s="151"/>
      <c r="R40" s="151"/>
      <c r="S40" s="151"/>
      <c r="T40" s="151"/>
      <c r="U40" s="151"/>
      <c r="V40" s="151"/>
      <c r="W40" s="151"/>
      <c r="X40" s="151"/>
      <c r="Y40" s="151"/>
      <c r="Z40" s="151"/>
      <c r="AA40" s="151"/>
      <c r="AB40" s="151"/>
      <c r="AC40" s="151"/>
      <c r="AD40" s="151"/>
      <c r="AE40" s="151"/>
      <c r="AF40" s="151"/>
      <c r="AG40" s="151"/>
      <c r="AH40" s="151"/>
      <c r="AI40" s="151"/>
      <c r="AJ40" s="151"/>
    </row>
    <row r="41" spans="1:36" ht="12.75" x14ac:dyDescent="0.2">
      <c r="A41" s="151"/>
      <c r="B41" s="234"/>
      <c r="C41" s="135"/>
      <c r="D41" s="136"/>
      <c r="E41" s="136"/>
      <c r="F41" s="146" t="str">
        <f t="shared" si="1"/>
        <v>.</v>
      </c>
      <c r="G41" s="147" t="str">
        <f t="shared" si="0"/>
        <v>.</v>
      </c>
      <c r="H41" s="145"/>
      <c r="I41" s="137"/>
      <c r="J41" s="137"/>
      <c r="K41" s="147" t="str">
        <f t="shared" si="2"/>
        <v>.</v>
      </c>
      <c r="L41" s="137"/>
      <c r="M41" s="137"/>
      <c r="N41" s="147" t="str">
        <f t="shared" si="3"/>
        <v>.</v>
      </c>
      <c r="O41" s="226"/>
      <c r="P41" s="151"/>
      <c r="Q41" s="151"/>
      <c r="R41" s="151"/>
      <c r="S41" s="151"/>
      <c r="T41" s="151"/>
      <c r="U41" s="151"/>
      <c r="V41" s="151"/>
      <c r="W41" s="151"/>
      <c r="X41" s="151"/>
      <c r="Y41" s="151"/>
      <c r="Z41" s="151"/>
      <c r="AA41" s="151"/>
      <c r="AB41" s="151"/>
      <c r="AC41" s="151"/>
      <c r="AD41" s="151"/>
      <c r="AE41" s="151"/>
      <c r="AF41" s="151"/>
      <c r="AG41" s="151"/>
      <c r="AH41" s="151"/>
      <c r="AI41" s="151"/>
      <c r="AJ41" s="151"/>
    </row>
    <row r="42" spans="1:36" ht="12.75" x14ac:dyDescent="0.2">
      <c r="A42" s="151"/>
      <c r="B42" s="234"/>
      <c r="C42" s="135"/>
      <c r="D42" s="136"/>
      <c r="E42" s="136"/>
      <c r="F42" s="146" t="str">
        <f t="shared" si="1"/>
        <v>.</v>
      </c>
      <c r="G42" s="147" t="str">
        <f t="shared" si="0"/>
        <v>.</v>
      </c>
      <c r="H42" s="145"/>
      <c r="I42" s="137"/>
      <c r="J42" s="137"/>
      <c r="K42" s="147" t="str">
        <f t="shared" si="2"/>
        <v>.</v>
      </c>
      <c r="L42" s="137"/>
      <c r="M42" s="137"/>
      <c r="N42" s="147" t="str">
        <f t="shared" si="3"/>
        <v>.</v>
      </c>
      <c r="O42" s="226"/>
      <c r="P42" s="151"/>
      <c r="Q42" s="151"/>
      <c r="R42" s="151"/>
      <c r="S42" s="151"/>
      <c r="T42" s="151"/>
      <c r="U42" s="151"/>
      <c r="V42" s="151"/>
      <c r="W42" s="151"/>
      <c r="X42" s="151"/>
      <c r="Y42" s="151"/>
      <c r="Z42" s="151"/>
      <c r="AA42" s="151"/>
      <c r="AB42" s="151"/>
      <c r="AC42" s="151"/>
      <c r="AD42" s="151"/>
      <c r="AE42" s="151"/>
      <c r="AF42" s="151"/>
      <c r="AG42" s="151"/>
      <c r="AH42" s="151"/>
      <c r="AI42" s="151"/>
      <c r="AJ42" s="151"/>
    </row>
    <row r="43" spans="1:36" ht="12.75" x14ac:dyDescent="0.2">
      <c r="A43" s="151"/>
      <c r="B43" s="234"/>
      <c r="C43" s="135"/>
      <c r="D43" s="136"/>
      <c r="E43" s="136"/>
      <c r="F43" s="146" t="str">
        <f t="shared" si="1"/>
        <v>.</v>
      </c>
      <c r="G43" s="147" t="str">
        <f t="shared" si="0"/>
        <v>.</v>
      </c>
      <c r="H43" s="145"/>
      <c r="I43" s="137"/>
      <c r="J43" s="137"/>
      <c r="K43" s="147" t="str">
        <f t="shared" si="2"/>
        <v>.</v>
      </c>
      <c r="L43" s="137"/>
      <c r="M43" s="137"/>
      <c r="N43" s="147" t="str">
        <f t="shared" si="3"/>
        <v>.</v>
      </c>
      <c r="O43" s="226"/>
      <c r="P43" s="151"/>
      <c r="Q43" s="151"/>
      <c r="R43" s="151"/>
      <c r="S43" s="151"/>
      <c r="T43" s="151"/>
      <c r="U43" s="151"/>
      <c r="V43" s="151"/>
      <c r="W43" s="151"/>
      <c r="X43" s="151"/>
      <c r="Y43" s="151"/>
      <c r="Z43" s="151"/>
      <c r="AA43" s="151"/>
      <c r="AB43" s="151"/>
      <c r="AC43" s="151"/>
      <c r="AD43" s="151"/>
      <c r="AE43" s="151"/>
      <c r="AF43" s="151"/>
      <c r="AG43" s="151"/>
      <c r="AH43" s="151"/>
      <c r="AI43" s="151"/>
      <c r="AJ43" s="151"/>
    </row>
    <row r="44" spans="1:36" ht="12.75" x14ac:dyDescent="0.2">
      <c r="A44" s="151"/>
      <c r="B44" s="234"/>
      <c r="C44" s="135"/>
      <c r="D44" s="136"/>
      <c r="E44" s="136"/>
      <c r="F44" s="146" t="str">
        <f t="shared" si="1"/>
        <v>.</v>
      </c>
      <c r="G44" s="147" t="str">
        <f t="shared" si="0"/>
        <v>.</v>
      </c>
      <c r="H44" s="145"/>
      <c r="I44" s="137"/>
      <c r="J44" s="137"/>
      <c r="K44" s="147" t="str">
        <f t="shared" si="2"/>
        <v>.</v>
      </c>
      <c r="L44" s="137"/>
      <c r="M44" s="137"/>
      <c r="N44" s="147" t="str">
        <f t="shared" si="3"/>
        <v>.</v>
      </c>
      <c r="O44" s="226"/>
      <c r="P44" s="151"/>
      <c r="Q44" s="151"/>
      <c r="R44" s="151"/>
      <c r="S44" s="151"/>
      <c r="T44" s="151"/>
      <c r="U44" s="151"/>
      <c r="V44" s="151"/>
      <c r="W44" s="151"/>
      <c r="X44" s="151"/>
      <c r="Y44" s="151"/>
      <c r="Z44" s="151"/>
      <c r="AA44" s="151"/>
      <c r="AB44" s="151"/>
      <c r="AC44" s="151"/>
      <c r="AD44" s="151"/>
      <c r="AE44" s="151"/>
      <c r="AF44" s="151"/>
      <c r="AG44" s="151"/>
      <c r="AH44" s="151"/>
      <c r="AI44" s="151"/>
      <c r="AJ44" s="151"/>
    </row>
    <row r="45" spans="1:36" ht="12.75" x14ac:dyDescent="0.2">
      <c r="A45" s="151"/>
      <c r="B45" s="234"/>
      <c r="C45" s="138"/>
      <c r="D45" s="139"/>
      <c r="E45" s="139"/>
      <c r="F45" s="148" t="str">
        <f t="shared" si="1"/>
        <v>.</v>
      </c>
      <c r="G45" s="149" t="str">
        <f t="shared" si="0"/>
        <v>.</v>
      </c>
      <c r="H45" s="145"/>
      <c r="I45" s="140"/>
      <c r="J45" s="140"/>
      <c r="K45" s="149" t="str">
        <f t="shared" si="2"/>
        <v>.</v>
      </c>
      <c r="L45" s="140"/>
      <c r="M45" s="140"/>
      <c r="N45" s="149" t="str">
        <f t="shared" si="3"/>
        <v>.</v>
      </c>
      <c r="O45" s="226"/>
      <c r="P45" s="151"/>
      <c r="Q45" s="151"/>
      <c r="R45" s="151"/>
      <c r="S45" s="151"/>
      <c r="T45" s="151"/>
      <c r="U45" s="151"/>
      <c r="V45" s="151"/>
      <c r="W45" s="151"/>
      <c r="X45" s="151"/>
      <c r="Y45" s="151"/>
      <c r="Z45" s="151"/>
      <c r="AA45" s="151"/>
      <c r="AB45" s="151"/>
      <c r="AC45" s="151"/>
      <c r="AD45" s="151"/>
      <c r="AE45" s="151"/>
      <c r="AF45" s="151"/>
      <c r="AG45" s="151"/>
      <c r="AH45" s="151"/>
      <c r="AI45" s="151"/>
      <c r="AJ45" s="151"/>
    </row>
    <row r="46" spans="1:36" x14ac:dyDescent="0.2">
      <c r="A46" s="151"/>
      <c r="B46" s="234"/>
      <c r="C46" s="184" t="str">
        <f>$D$14</f>
        <v>.</v>
      </c>
      <c r="D46" s="251"/>
      <c r="E46" s="251"/>
      <c r="F46" s="288"/>
      <c r="G46" s="288"/>
      <c r="H46" s="281"/>
      <c r="I46" s="288"/>
      <c r="J46" s="289"/>
      <c r="K46" s="288"/>
      <c r="L46" s="288"/>
      <c r="M46" s="289"/>
      <c r="N46" s="288"/>
      <c r="O46" s="226"/>
      <c r="P46" s="151"/>
      <c r="Q46" s="151"/>
      <c r="R46" s="151"/>
      <c r="S46" s="151"/>
      <c r="T46" s="151"/>
      <c r="U46" s="151"/>
      <c r="V46" s="151"/>
      <c r="W46" s="151"/>
      <c r="X46" s="151"/>
      <c r="Y46" s="151"/>
      <c r="Z46" s="151"/>
      <c r="AA46" s="151"/>
      <c r="AB46" s="151"/>
      <c r="AC46" s="151"/>
      <c r="AD46" s="151"/>
      <c r="AE46" s="151"/>
      <c r="AF46" s="151"/>
      <c r="AG46" s="151"/>
      <c r="AH46" s="151"/>
      <c r="AI46" s="151"/>
      <c r="AJ46" s="151"/>
    </row>
    <row r="47" spans="1:36" ht="12.75" x14ac:dyDescent="0.2">
      <c r="A47" s="151"/>
      <c r="B47" s="234"/>
      <c r="C47" s="132"/>
      <c r="D47" s="133"/>
      <c r="E47" s="133"/>
      <c r="F47" s="143" t="str">
        <f>IF(D47="",".",IF(E47="","",E47-D47))</f>
        <v>.</v>
      </c>
      <c r="G47" s="144" t="str">
        <f t="shared" ref="G47:G59" si="4">IF(D47=0,".",F47/D47)</f>
        <v>.</v>
      </c>
      <c r="H47" s="145"/>
      <c r="I47" s="134"/>
      <c r="J47" s="134"/>
      <c r="K47" s="144" t="str">
        <f>IF(I47="",".",IF(J47="",".",J47/I47))</f>
        <v>.</v>
      </c>
      <c r="L47" s="134"/>
      <c r="M47" s="134"/>
      <c r="N47" s="144" t="str">
        <f t="shared" ref="N47:N59" si="5">IF(L47="",".",IF(M47="",".",M47/L47))</f>
        <v>.</v>
      </c>
      <c r="O47" s="226"/>
      <c r="P47" s="151"/>
      <c r="Q47" s="151"/>
      <c r="R47" s="151"/>
      <c r="S47" s="151"/>
      <c r="T47" s="151"/>
      <c r="U47" s="151"/>
      <c r="V47" s="151"/>
      <c r="W47" s="151"/>
      <c r="X47" s="151"/>
      <c r="Y47" s="151"/>
      <c r="Z47" s="151"/>
      <c r="AA47" s="151"/>
      <c r="AB47" s="151"/>
      <c r="AC47" s="151"/>
      <c r="AD47" s="151"/>
      <c r="AE47" s="151"/>
      <c r="AF47" s="151"/>
      <c r="AG47" s="151"/>
      <c r="AH47" s="151"/>
      <c r="AI47" s="151"/>
      <c r="AJ47" s="151"/>
    </row>
    <row r="48" spans="1:36" ht="12.75" x14ac:dyDescent="0.2">
      <c r="A48" s="151"/>
      <c r="B48" s="234"/>
      <c r="C48" s="135"/>
      <c r="D48" s="136"/>
      <c r="E48" s="136"/>
      <c r="F48" s="146" t="str">
        <f t="shared" ref="F48:F59" si="6">IF(D48="",".",IF(E48="","",E48-D48))</f>
        <v>.</v>
      </c>
      <c r="G48" s="147" t="str">
        <f t="shared" si="4"/>
        <v>.</v>
      </c>
      <c r="H48" s="145"/>
      <c r="I48" s="137"/>
      <c r="J48" s="137"/>
      <c r="K48" s="147" t="str">
        <f t="shared" ref="K48:K59" si="7">IF(I48="",".",IF(J48="",".",J48/I48))</f>
        <v>.</v>
      </c>
      <c r="L48" s="137"/>
      <c r="M48" s="137"/>
      <c r="N48" s="147" t="str">
        <f t="shared" si="5"/>
        <v>.</v>
      </c>
      <c r="O48" s="226"/>
      <c r="P48" s="151"/>
      <c r="Q48" s="151"/>
      <c r="R48" s="151"/>
      <c r="S48" s="151"/>
      <c r="T48" s="151"/>
      <c r="U48" s="151"/>
      <c r="V48" s="151"/>
      <c r="W48" s="151"/>
      <c r="X48" s="151"/>
      <c r="Y48" s="151"/>
      <c r="Z48" s="151"/>
      <c r="AA48" s="151"/>
      <c r="AB48" s="151"/>
      <c r="AC48" s="151"/>
      <c r="AD48" s="151"/>
      <c r="AE48" s="151"/>
      <c r="AF48" s="151"/>
      <c r="AG48" s="151"/>
      <c r="AH48" s="151"/>
      <c r="AI48" s="151"/>
      <c r="AJ48" s="151"/>
    </row>
    <row r="49" spans="1:36" ht="12.75" x14ac:dyDescent="0.2">
      <c r="A49" s="151"/>
      <c r="B49" s="234"/>
      <c r="C49" s="135"/>
      <c r="D49" s="136"/>
      <c r="E49" s="136"/>
      <c r="F49" s="146" t="str">
        <f t="shared" si="6"/>
        <v>.</v>
      </c>
      <c r="G49" s="147" t="str">
        <f t="shared" si="4"/>
        <v>.</v>
      </c>
      <c r="H49" s="145"/>
      <c r="I49" s="137"/>
      <c r="J49" s="137"/>
      <c r="K49" s="147" t="str">
        <f t="shared" si="7"/>
        <v>.</v>
      </c>
      <c r="L49" s="137"/>
      <c r="M49" s="137"/>
      <c r="N49" s="147" t="str">
        <f t="shared" si="5"/>
        <v>.</v>
      </c>
      <c r="O49" s="226"/>
      <c r="P49" s="151"/>
      <c r="Q49" s="151"/>
      <c r="R49" s="151"/>
      <c r="S49" s="151"/>
      <c r="T49" s="151"/>
      <c r="U49" s="151"/>
      <c r="V49" s="151"/>
      <c r="W49" s="151"/>
      <c r="X49" s="151"/>
      <c r="Y49" s="151"/>
      <c r="Z49" s="151"/>
      <c r="AA49" s="151"/>
      <c r="AB49" s="151"/>
      <c r="AC49" s="151"/>
      <c r="AD49" s="151"/>
      <c r="AE49" s="151"/>
      <c r="AF49" s="151"/>
      <c r="AG49" s="151"/>
      <c r="AH49" s="151"/>
      <c r="AI49" s="151"/>
      <c r="AJ49" s="151"/>
    </row>
    <row r="50" spans="1:36" ht="12.75" x14ac:dyDescent="0.2">
      <c r="A50" s="151"/>
      <c r="B50" s="234"/>
      <c r="C50" s="135"/>
      <c r="D50" s="136"/>
      <c r="E50" s="136"/>
      <c r="F50" s="146" t="str">
        <f t="shared" si="6"/>
        <v>.</v>
      </c>
      <c r="G50" s="147" t="str">
        <f t="shared" si="4"/>
        <v>.</v>
      </c>
      <c r="H50" s="145"/>
      <c r="I50" s="137"/>
      <c r="J50" s="137"/>
      <c r="K50" s="147" t="str">
        <f t="shared" si="7"/>
        <v>.</v>
      </c>
      <c r="L50" s="137"/>
      <c r="M50" s="137"/>
      <c r="N50" s="147" t="str">
        <f t="shared" si="5"/>
        <v>.</v>
      </c>
      <c r="O50" s="226"/>
      <c r="P50" s="151"/>
      <c r="Q50" s="151"/>
      <c r="R50" s="151"/>
      <c r="S50" s="151"/>
      <c r="T50" s="151"/>
      <c r="U50" s="151"/>
      <c r="V50" s="151"/>
      <c r="W50" s="151"/>
      <c r="X50" s="151"/>
      <c r="Y50" s="151"/>
      <c r="Z50" s="151"/>
      <c r="AA50" s="151"/>
      <c r="AB50" s="151"/>
      <c r="AC50" s="151"/>
      <c r="AD50" s="151"/>
      <c r="AE50" s="151"/>
      <c r="AF50" s="151"/>
      <c r="AG50" s="151"/>
      <c r="AH50" s="151"/>
      <c r="AI50" s="151"/>
      <c r="AJ50" s="151"/>
    </row>
    <row r="51" spans="1:36" ht="12.75" x14ac:dyDescent="0.2">
      <c r="A51" s="151"/>
      <c r="B51" s="234"/>
      <c r="C51" s="135"/>
      <c r="D51" s="136"/>
      <c r="E51" s="136"/>
      <c r="F51" s="146" t="str">
        <f t="shared" si="6"/>
        <v>.</v>
      </c>
      <c r="G51" s="147" t="str">
        <f t="shared" si="4"/>
        <v>.</v>
      </c>
      <c r="H51" s="145"/>
      <c r="I51" s="137"/>
      <c r="J51" s="137"/>
      <c r="K51" s="147" t="str">
        <f t="shared" si="7"/>
        <v>.</v>
      </c>
      <c r="L51" s="137"/>
      <c r="M51" s="137"/>
      <c r="N51" s="147" t="str">
        <f t="shared" si="5"/>
        <v>.</v>
      </c>
      <c r="O51" s="226"/>
      <c r="P51" s="151"/>
      <c r="Q51" s="151"/>
      <c r="R51" s="151"/>
      <c r="S51" s="151"/>
      <c r="T51" s="151"/>
      <c r="U51" s="151"/>
      <c r="V51" s="151"/>
      <c r="W51" s="151"/>
      <c r="X51" s="151"/>
      <c r="Y51" s="151"/>
      <c r="Z51" s="151"/>
      <c r="AA51" s="151"/>
      <c r="AB51" s="151"/>
      <c r="AC51" s="151"/>
      <c r="AD51" s="151"/>
      <c r="AE51" s="151"/>
      <c r="AF51" s="151"/>
      <c r="AG51" s="151"/>
      <c r="AH51" s="151"/>
      <c r="AI51" s="151"/>
      <c r="AJ51" s="151"/>
    </row>
    <row r="52" spans="1:36" ht="12.75" x14ac:dyDescent="0.2">
      <c r="A52" s="151"/>
      <c r="B52" s="234"/>
      <c r="C52" s="135"/>
      <c r="D52" s="136"/>
      <c r="E52" s="136"/>
      <c r="F52" s="146" t="str">
        <f t="shared" si="6"/>
        <v>.</v>
      </c>
      <c r="G52" s="147" t="str">
        <f t="shared" si="4"/>
        <v>.</v>
      </c>
      <c r="H52" s="145"/>
      <c r="I52" s="137"/>
      <c r="J52" s="137"/>
      <c r="K52" s="147" t="str">
        <f t="shared" si="7"/>
        <v>.</v>
      </c>
      <c r="L52" s="137"/>
      <c r="M52" s="137"/>
      <c r="N52" s="147" t="str">
        <f t="shared" si="5"/>
        <v>.</v>
      </c>
      <c r="O52" s="226"/>
      <c r="P52" s="151"/>
      <c r="Q52" s="151"/>
      <c r="R52" s="151"/>
      <c r="S52" s="151"/>
      <c r="T52" s="151"/>
      <c r="U52" s="151"/>
      <c r="V52" s="151"/>
      <c r="W52" s="151"/>
      <c r="X52" s="151"/>
      <c r="Y52" s="151"/>
      <c r="Z52" s="151"/>
      <c r="AA52" s="151"/>
      <c r="AB52" s="151"/>
      <c r="AC52" s="151"/>
      <c r="AD52" s="151"/>
      <c r="AE52" s="151"/>
      <c r="AF52" s="151"/>
      <c r="AG52" s="151"/>
      <c r="AH52" s="151"/>
      <c r="AI52" s="151"/>
      <c r="AJ52" s="151"/>
    </row>
    <row r="53" spans="1:36" ht="12.75" x14ac:dyDescent="0.2">
      <c r="A53" s="151"/>
      <c r="B53" s="234"/>
      <c r="C53" s="135"/>
      <c r="D53" s="136"/>
      <c r="E53" s="136"/>
      <c r="F53" s="146" t="str">
        <f t="shared" si="6"/>
        <v>.</v>
      </c>
      <c r="G53" s="147" t="str">
        <f t="shared" si="4"/>
        <v>.</v>
      </c>
      <c r="H53" s="145"/>
      <c r="I53" s="137"/>
      <c r="J53" s="137"/>
      <c r="K53" s="147" t="str">
        <f t="shared" si="7"/>
        <v>.</v>
      </c>
      <c r="L53" s="137"/>
      <c r="M53" s="137"/>
      <c r="N53" s="147" t="str">
        <f t="shared" si="5"/>
        <v>.</v>
      </c>
      <c r="O53" s="226"/>
      <c r="P53" s="151"/>
      <c r="Q53" s="151"/>
      <c r="R53" s="151"/>
      <c r="S53" s="151"/>
      <c r="T53" s="151"/>
      <c r="U53" s="151"/>
      <c r="V53" s="151"/>
      <c r="W53" s="151"/>
      <c r="X53" s="151"/>
      <c r="Y53" s="151"/>
      <c r="Z53" s="151"/>
      <c r="AA53" s="151"/>
      <c r="AB53" s="151"/>
      <c r="AC53" s="151"/>
      <c r="AD53" s="151"/>
      <c r="AE53" s="151"/>
      <c r="AF53" s="151"/>
      <c r="AG53" s="151"/>
      <c r="AH53" s="151"/>
      <c r="AI53" s="151"/>
      <c r="AJ53" s="151"/>
    </row>
    <row r="54" spans="1:36" ht="12.75" x14ac:dyDescent="0.2">
      <c r="A54" s="151"/>
      <c r="B54" s="234"/>
      <c r="C54" s="135"/>
      <c r="D54" s="136"/>
      <c r="E54" s="136"/>
      <c r="F54" s="146" t="str">
        <f t="shared" si="6"/>
        <v>.</v>
      </c>
      <c r="G54" s="147" t="str">
        <f t="shared" si="4"/>
        <v>.</v>
      </c>
      <c r="H54" s="145"/>
      <c r="I54" s="137"/>
      <c r="J54" s="137"/>
      <c r="K54" s="147" t="str">
        <f t="shared" si="7"/>
        <v>.</v>
      </c>
      <c r="L54" s="137"/>
      <c r="M54" s="137"/>
      <c r="N54" s="147" t="str">
        <f t="shared" si="5"/>
        <v>.</v>
      </c>
      <c r="O54" s="226"/>
      <c r="P54" s="151"/>
      <c r="Q54" s="151"/>
      <c r="R54" s="151"/>
      <c r="S54" s="151"/>
      <c r="T54" s="151"/>
      <c r="U54" s="151"/>
      <c r="V54" s="151"/>
      <c r="W54" s="151"/>
      <c r="X54" s="151"/>
      <c r="Y54" s="151"/>
      <c r="Z54" s="151"/>
      <c r="AA54" s="151"/>
      <c r="AB54" s="151"/>
      <c r="AC54" s="151"/>
      <c r="AD54" s="151"/>
      <c r="AE54" s="151"/>
      <c r="AF54" s="151"/>
      <c r="AG54" s="151"/>
      <c r="AH54" s="151"/>
      <c r="AI54" s="151"/>
      <c r="AJ54" s="151"/>
    </row>
    <row r="55" spans="1:36" ht="12.75" x14ac:dyDescent="0.2">
      <c r="A55" s="151"/>
      <c r="B55" s="234"/>
      <c r="C55" s="135"/>
      <c r="D55" s="136"/>
      <c r="E55" s="136"/>
      <c r="F55" s="146" t="str">
        <f t="shared" si="6"/>
        <v>.</v>
      </c>
      <c r="G55" s="147" t="str">
        <f t="shared" si="4"/>
        <v>.</v>
      </c>
      <c r="H55" s="145"/>
      <c r="I55" s="137"/>
      <c r="J55" s="137"/>
      <c r="K55" s="147" t="str">
        <f t="shared" si="7"/>
        <v>.</v>
      </c>
      <c r="L55" s="137"/>
      <c r="M55" s="137"/>
      <c r="N55" s="147" t="str">
        <f t="shared" si="5"/>
        <v>.</v>
      </c>
      <c r="O55" s="226"/>
      <c r="P55" s="151"/>
      <c r="Q55" s="151"/>
      <c r="R55" s="151"/>
      <c r="S55" s="151"/>
      <c r="T55" s="151"/>
      <c r="U55" s="151"/>
      <c r="V55" s="151"/>
      <c r="W55" s="151"/>
      <c r="X55" s="151"/>
      <c r="Y55" s="151"/>
      <c r="Z55" s="151"/>
      <c r="AA55" s="151"/>
      <c r="AB55" s="151"/>
      <c r="AC55" s="151"/>
      <c r="AD55" s="151"/>
      <c r="AE55" s="151"/>
      <c r="AF55" s="151"/>
      <c r="AG55" s="151"/>
      <c r="AH55" s="151"/>
      <c r="AI55" s="151"/>
      <c r="AJ55" s="151"/>
    </row>
    <row r="56" spans="1:36" ht="12.75" x14ac:dyDescent="0.2">
      <c r="A56" s="151"/>
      <c r="B56" s="234"/>
      <c r="C56" s="135"/>
      <c r="D56" s="136"/>
      <c r="E56" s="136"/>
      <c r="F56" s="146" t="str">
        <f t="shared" si="6"/>
        <v>.</v>
      </c>
      <c r="G56" s="147" t="str">
        <f t="shared" si="4"/>
        <v>.</v>
      </c>
      <c r="H56" s="145"/>
      <c r="I56" s="137"/>
      <c r="J56" s="137"/>
      <c r="K56" s="147" t="str">
        <f t="shared" si="7"/>
        <v>.</v>
      </c>
      <c r="L56" s="137"/>
      <c r="M56" s="137"/>
      <c r="N56" s="147" t="str">
        <f t="shared" si="5"/>
        <v>.</v>
      </c>
      <c r="O56" s="226"/>
      <c r="P56" s="151"/>
      <c r="Q56" s="151"/>
      <c r="R56" s="151"/>
      <c r="S56" s="151"/>
      <c r="T56" s="151"/>
      <c r="U56" s="151"/>
      <c r="V56" s="151"/>
      <c r="W56" s="151"/>
      <c r="X56" s="151"/>
      <c r="Y56" s="151"/>
      <c r="Z56" s="151"/>
      <c r="AA56" s="151"/>
      <c r="AB56" s="151"/>
      <c r="AC56" s="151"/>
      <c r="AD56" s="151"/>
      <c r="AE56" s="151"/>
      <c r="AF56" s="151"/>
      <c r="AG56" s="151"/>
      <c r="AH56" s="151"/>
      <c r="AI56" s="151"/>
      <c r="AJ56" s="151"/>
    </row>
    <row r="57" spans="1:36" ht="12.75" x14ac:dyDescent="0.2">
      <c r="A57" s="151"/>
      <c r="B57" s="234"/>
      <c r="C57" s="135"/>
      <c r="D57" s="136"/>
      <c r="E57" s="136"/>
      <c r="F57" s="146" t="str">
        <f t="shared" si="6"/>
        <v>.</v>
      </c>
      <c r="G57" s="147" t="str">
        <f t="shared" si="4"/>
        <v>.</v>
      </c>
      <c r="H57" s="145"/>
      <c r="I57" s="137"/>
      <c r="J57" s="137"/>
      <c r="K57" s="147" t="str">
        <f t="shared" si="7"/>
        <v>.</v>
      </c>
      <c r="L57" s="137"/>
      <c r="M57" s="137"/>
      <c r="N57" s="147" t="str">
        <f t="shared" si="5"/>
        <v>.</v>
      </c>
      <c r="O57" s="226"/>
      <c r="P57" s="151"/>
      <c r="Q57" s="151"/>
      <c r="R57" s="151"/>
      <c r="S57" s="151"/>
      <c r="T57" s="151"/>
      <c r="U57" s="151"/>
      <c r="V57" s="151"/>
      <c r="W57" s="151"/>
      <c r="X57" s="151"/>
      <c r="Y57" s="151"/>
      <c r="Z57" s="151"/>
      <c r="AA57" s="151"/>
      <c r="AB57" s="151"/>
      <c r="AC57" s="151"/>
      <c r="AD57" s="151"/>
      <c r="AE57" s="151"/>
      <c r="AF57" s="151"/>
      <c r="AG57" s="151"/>
      <c r="AH57" s="151"/>
      <c r="AI57" s="151"/>
      <c r="AJ57" s="151"/>
    </row>
    <row r="58" spans="1:36" ht="12.75" x14ac:dyDescent="0.2">
      <c r="A58" s="151"/>
      <c r="B58" s="234"/>
      <c r="C58" s="135"/>
      <c r="D58" s="136"/>
      <c r="E58" s="136"/>
      <c r="F58" s="146" t="str">
        <f t="shared" si="6"/>
        <v>.</v>
      </c>
      <c r="G58" s="147" t="str">
        <f t="shared" si="4"/>
        <v>.</v>
      </c>
      <c r="H58" s="145"/>
      <c r="I58" s="137"/>
      <c r="J58" s="137"/>
      <c r="K58" s="147" t="str">
        <f t="shared" si="7"/>
        <v>.</v>
      </c>
      <c r="L58" s="137"/>
      <c r="M58" s="137"/>
      <c r="N58" s="147" t="str">
        <f t="shared" si="5"/>
        <v>.</v>
      </c>
      <c r="O58" s="226"/>
      <c r="P58" s="151"/>
      <c r="Q58" s="151"/>
      <c r="R58" s="151"/>
      <c r="S58" s="151"/>
      <c r="T58" s="151"/>
      <c r="U58" s="151"/>
      <c r="V58" s="151"/>
      <c r="W58" s="151"/>
      <c r="X58" s="151"/>
      <c r="Y58" s="151"/>
      <c r="Z58" s="151"/>
      <c r="AA58" s="151"/>
      <c r="AB58" s="151"/>
      <c r="AC58" s="151"/>
      <c r="AD58" s="151"/>
      <c r="AE58" s="151"/>
      <c r="AF58" s="151"/>
      <c r="AG58" s="151"/>
      <c r="AH58" s="151"/>
      <c r="AI58" s="151"/>
      <c r="AJ58" s="151"/>
    </row>
    <row r="59" spans="1:36" ht="12.75" x14ac:dyDescent="0.2">
      <c r="A59" s="151"/>
      <c r="B59" s="234"/>
      <c r="C59" s="138"/>
      <c r="D59" s="139"/>
      <c r="E59" s="139"/>
      <c r="F59" s="148" t="str">
        <f t="shared" si="6"/>
        <v>.</v>
      </c>
      <c r="G59" s="149" t="str">
        <f t="shared" si="4"/>
        <v>.</v>
      </c>
      <c r="H59" s="145"/>
      <c r="I59" s="140"/>
      <c r="J59" s="140"/>
      <c r="K59" s="149" t="str">
        <f t="shared" si="7"/>
        <v>.</v>
      </c>
      <c r="L59" s="140"/>
      <c r="M59" s="140"/>
      <c r="N59" s="149" t="str">
        <f t="shared" si="5"/>
        <v>.</v>
      </c>
      <c r="O59" s="226"/>
      <c r="P59" s="151"/>
      <c r="Q59" s="151"/>
      <c r="R59" s="151"/>
      <c r="S59" s="151"/>
      <c r="T59" s="151"/>
      <c r="U59" s="151"/>
      <c r="V59" s="151"/>
      <c r="W59" s="151"/>
      <c r="X59" s="151"/>
      <c r="Y59" s="151"/>
      <c r="Z59" s="151"/>
      <c r="AA59" s="151"/>
      <c r="AB59" s="151"/>
      <c r="AC59" s="151"/>
      <c r="AD59" s="151"/>
      <c r="AE59" s="151"/>
      <c r="AF59" s="151"/>
      <c r="AG59" s="151"/>
      <c r="AH59" s="151"/>
      <c r="AI59" s="151"/>
      <c r="AJ59" s="151"/>
    </row>
    <row r="60" spans="1:36" x14ac:dyDescent="0.2">
      <c r="A60" s="151"/>
      <c r="B60" s="234"/>
      <c r="C60" s="184" t="str">
        <f>$D$15</f>
        <v>.</v>
      </c>
      <c r="D60" s="251"/>
      <c r="E60" s="251"/>
      <c r="F60" s="288"/>
      <c r="G60" s="288"/>
      <c r="H60" s="281"/>
      <c r="I60" s="288"/>
      <c r="J60" s="289"/>
      <c r="K60" s="288"/>
      <c r="L60" s="288"/>
      <c r="M60" s="289"/>
      <c r="N60" s="288"/>
      <c r="O60" s="226"/>
      <c r="P60" s="151"/>
      <c r="Q60" s="151"/>
      <c r="R60" s="151"/>
      <c r="S60" s="151"/>
      <c r="T60" s="151"/>
      <c r="U60" s="151"/>
      <c r="V60" s="151"/>
      <c r="W60" s="151"/>
      <c r="X60" s="151"/>
      <c r="Y60" s="151"/>
      <c r="Z60" s="151"/>
      <c r="AA60" s="151"/>
      <c r="AB60" s="151"/>
      <c r="AC60" s="151"/>
      <c r="AD60" s="151"/>
      <c r="AE60" s="151"/>
      <c r="AF60" s="151"/>
      <c r="AG60" s="151"/>
      <c r="AH60" s="151"/>
      <c r="AI60" s="151"/>
      <c r="AJ60" s="151"/>
    </row>
    <row r="61" spans="1:36" ht="12.75" x14ac:dyDescent="0.2">
      <c r="A61" s="151"/>
      <c r="B61" s="234"/>
      <c r="C61" s="132"/>
      <c r="D61" s="133"/>
      <c r="E61" s="133"/>
      <c r="F61" s="143" t="str">
        <f>IF(D61="",".",IF(E61="","",E61-D61))</f>
        <v>.</v>
      </c>
      <c r="G61" s="144" t="str">
        <f t="shared" ref="G61:G73" si="8">IF(D61=0,".",F61/D61)</f>
        <v>.</v>
      </c>
      <c r="H61" s="145"/>
      <c r="I61" s="134"/>
      <c r="J61" s="134"/>
      <c r="K61" s="144" t="str">
        <f>IF(I61="",".",IF(J61="",".",J61/I61))</f>
        <v>.</v>
      </c>
      <c r="L61" s="134"/>
      <c r="M61" s="134"/>
      <c r="N61" s="144" t="str">
        <f t="shared" ref="N61:N73" si="9">IF(L61="",".",IF(M61="",".",M61/L61))</f>
        <v>.</v>
      </c>
      <c r="O61" s="226"/>
      <c r="P61" s="151"/>
      <c r="Q61" s="151"/>
      <c r="R61" s="151"/>
      <c r="S61" s="151"/>
      <c r="T61" s="151"/>
      <c r="U61" s="151"/>
      <c r="V61" s="151"/>
      <c r="W61" s="151"/>
      <c r="X61" s="151"/>
      <c r="Y61" s="151"/>
      <c r="Z61" s="151"/>
      <c r="AA61" s="151"/>
      <c r="AB61" s="151"/>
      <c r="AC61" s="151"/>
      <c r="AD61" s="151"/>
      <c r="AE61" s="151"/>
      <c r="AF61" s="151"/>
      <c r="AG61" s="151"/>
      <c r="AH61" s="151"/>
      <c r="AI61" s="151"/>
      <c r="AJ61" s="151"/>
    </row>
    <row r="62" spans="1:36" ht="12.75" x14ac:dyDescent="0.2">
      <c r="A62" s="151"/>
      <c r="B62" s="234"/>
      <c r="C62" s="135"/>
      <c r="D62" s="136"/>
      <c r="E62" s="136"/>
      <c r="F62" s="146" t="str">
        <f t="shared" ref="F62:F73" si="10">IF(D62="",".",IF(E62="","",E62-D62))</f>
        <v>.</v>
      </c>
      <c r="G62" s="147" t="str">
        <f t="shared" si="8"/>
        <v>.</v>
      </c>
      <c r="H62" s="145"/>
      <c r="I62" s="137"/>
      <c r="J62" s="137"/>
      <c r="K62" s="147" t="str">
        <f t="shared" ref="K62:K73" si="11">IF(I62="",".",IF(J62="",".",J62/I62))</f>
        <v>.</v>
      </c>
      <c r="L62" s="137"/>
      <c r="M62" s="137"/>
      <c r="N62" s="147" t="str">
        <f t="shared" si="9"/>
        <v>.</v>
      </c>
      <c r="O62" s="226"/>
      <c r="P62" s="151"/>
      <c r="Q62" s="151"/>
      <c r="R62" s="151"/>
      <c r="S62" s="151"/>
      <c r="T62" s="151"/>
      <c r="U62" s="151"/>
      <c r="V62" s="151"/>
      <c r="W62" s="151"/>
      <c r="X62" s="151"/>
      <c r="Y62" s="151"/>
      <c r="Z62" s="151"/>
      <c r="AA62" s="151"/>
      <c r="AB62" s="151"/>
      <c r="AC62" s="151"/>
      <c r="AD62" s="151"/>
      <c r="AE62" s="151"/>
      <c r="AF62" s="151"/>
      <c r="AG62" s="151"/>
      <c r="AH62" s="151"/>
      <c r="AI62" s="151"/>
      <c r="AJ62" s="151"/>
    </row>
    <row r="63" spans="1:36" ht="12.75" x14ac:dyDescent="0.2">
      <c r="A63" s="151"/>
      <c r="B63" s="234"/>
      <c r="C63" s="135"/>
      <c r="D63" s="136"/>
      <c r="E63" s="136"/>
      <c r="F63" s="146" t="str">
        <f t="shared" si="10"/>
        <v>.</v>
      </c>
      <c r="G63" s="147" t="str">
        <f t="shared" si="8"/>
        <v>.</v>
      </c>
      <c r="H63" s="145"/>
      <c r="I63" s="137"/>
      <c r="J63" s="137"/>
      <c r="K63" s="147" t="str">
        <f t="shared" si="11"/>
        <v>.</v>
      </c>
      <c r="L63" s="137"/>
      <c r="M63" s="137"/>
      <c r="N63" s="147" t="str">
        <f t="shared" si="9"/>
        <v>.</v>
      </c>
      <c r="O63" s="226"/>
      <c r="P63" s="151"/>
      <c r="Q63" s="151"/>
      <c r="R63" s="151"/>
      <c r="S63" s="151"/>
      <c r="T63" s="151"/>
      <c r="U63" s="151"/>
      <c r="V63" s="151"/>
      <c r="W63" s="151"/>
      <c r="X63" s="151"/>
      <c r="Y63" s="151"/>
      <c r="Z63" s="151"/>
      <c r="AA63" s="151"/>
      <c r="AB63" s="151"/>
      <c r="AC63" s="151"/>
      <c r="AD63" s="151"/>
      <c r="AE63" s="151"/>
      <c r="AF63" s="151"/>
      <c r="AG63" s="151"/>
      <c r="AH63" s="151"/>
      <c r="AI63" s="151"/>
      <c r="AJ63" s="151"/>
    </row>
    <row r="64" spans="1:36" ht="12.75" x14ac:dyDescent="0.2">
      <c r="A64" s="151"/>
      <c r="B64" s="234"/>
      <c r="C64" s="135"/>
      <c r="D64" s="136"/>
      <c r="E64" s="136"/>
      <c r="F64" s="146" t="str">
        <f t="shared" si="10"/>
        <v>.</v>
      </c>
      <c r="G64" s="147" t="str">
        <f t="shared" si="8"/>
        <v>.</v>
      </c>
      <c r="H64" s="145"/>
      <c r="I64" s="137"/>
      <c r="J64" s="137"/>
      <c r="K64" s="147" t="str">
        <f t="shared" si="11"/>
        <v>.</v>
      </c>
      <c r="L64" s="137"/>
      <c r="M64" s="137"/>
      <c r="N64" s="147" t="str">
        <f t="shared" si="9"/>
        <v>.</v>
      </c>
      <c r="O64" s="226"/>
      <c r="P64" s="151"/>
      <c r="Q64" s="151"/>
      <c r="R64" s="151"/>
      <c r="S64" s="151"/>
      <c r="T64" s="151"/>
      <c r="U64" s="151"/>
      <c r="V64" s="151"/>
      <c r="W64" s="151"/>
      <c r="X64" s="151"/>
      <c r="Y64" s="151"/>
      <c r="Z64" s="151"/>
      <c r="AA64" s="151"/>
      <c r="AB64" s="151"/>
      <c r="AC64" s="151"/>
      <c r="AD64" s="151"/>
      <c r="AE64" s="151"/>
      <c r="AF64" s="151"/>
      <c r="AG64" s="151"/>
      <c r="AH64" s="151"/>
      <c r="AI64" s="151"/>
      <c r="AJ64" s="151"/>
    </row>
    <row r="65" spans="1:36" ht="12.75" x14ac:dyDescent="0.2">
      <c r="A65" s="151"/>
      <c r="B65" s="234"/>
      <c r="C65" s="135"/>
      <c r="D65" s="136"/>
      <c r="E65" s="136"/>
      <c r="F65" s="146" t="str">
        <f t="shared" si="10"/>
        <v>.</v>
      </c>
      <c r="G65" s="147" t="str">
        <f t="shared" si="8"/>
        <v>.</v>
      </c>
      <c r="H65" s="145"/>
      <c r="I65" s="137"/>
      <c r="J65" s="137"/>
      <c r="K65" s="147" t="str">
        <f t="shared" si="11"/>
        <v>.</v>
      </c>
      <c r="L65" s="137"/>
      <c r="M65" s="137"/>
      <c r="N65" s="147" t="str">
        <f t="shared" si="9"/>
        <v>.</v>
      </c>
      <c r="O65" s="226"/>
      <c r="P65" s="151"/>
      <c r="Q65" s="151"/>
      <c r="R65" s="151"/>
      <c r="S65" s="151"/>
      <c r="T65" s="151"/>
      <c r="U65" s="151"/>
      <c r="V65" s="151"/>
      <c r="W65" s="151"/>
      <c r="X65" s="151"/>
      <c r="Y65" s="151"/>
      <c r="Z65" s="151"/>
      <c r="AA65" s="151"/>
      <c r="AB65" s="151"/>
      <c r="AC65" s="151"/>
      <c r="AD65" s="151"/>
      <c r="AE65" s="151"/>
      <c r="AF65" s="151"/>
      <c r="AG65" s="151"/>
      <c r="AH65" s="151"/>
      <c r="AI65" s="151"/>
      <c r="AJ65" s="151"/>
    </row>
    <row r="66" spans="1:36" ht="12.75" x14ac:dyDescent="0.2">
      <c r="A66" s="151"/>
      <c r="B66" s="234"/>
      <c r="C66" s="135"/>
      <c r="D66" s="136"/>
      <c r="E66" s="136"/>
      <c r="F66" s="146" t="str">
        <f t="shared" si="10"/>
        <v>.</v>
      </c>
      <c r="G66" s="147" t="str">
        <f t="shared" si="8"/>
        <v>.</v>
      </c>
      <c r="H66" s="145"/>
      <c r="I66" s="137"/>
      <c r="J66" s="137"/>
      <c r="K66" s="147" t="str">
        <f t="shared" si="11"/>
        <v>.</v>
      </c>
      <c r="L66" s="137"/>
      <c r="M66" s="137"/>
      <c r="N66" s="147" t="str">
        <f t="shared" si="9"/>
        <v>.</v>
      </c>
      <c r="O66" s="226"/>
      <c r="P66" s="151"/>
      <c r="Q66" s="151"/>
      <c r="R66" s="151"/>
      <c r="S66" s="151"/>
      <c r="T66" s="151"/>
      <c r="U66" s="151"/>
      <c r="V66" s="151"/>
      <c r="W66" s="151"/>
      <c r="X66" s="151"/>
      <c r="Y66" s="151"/>
      <c r="Z66" s="151"/>
      <c r="AA66" s="151"/>
      <c r="AB66" s="151"/>
      <c r="AC66" s="151"/>
      <c r="AD66" s="151"/>
      <c r="AE66" s="151"/>
      <c r="AF66" s="151"/>
      <c r="AG66" s="151"/>
      <c r="AH66" s="151"/>
      <c r="AI66" s="151"/>
      <c r="AJ66" s="151"/>
    </row>
    <row r="67" spans="1:36" ht="12.75" x14ac:dyDescent="0.2">
      <c r="A67" s="151"/>
      <c r="B67" s="234"/>
      <c r="C67" s="135"/>
      <c r="D67" s="136"/>
      <c r="E67" s="136"/>
      <c r="F67" s="146" t="str">
        <f t="shared" si="10"/>
        <v>.</v>
      </c>
      <c r="G67" s="147" t="str">
        <f t="shared" si="8"/>
        <v>.</v>
      </c>
      <c r="H67" s="145"/>
      <c r="I67" s="137"/>
      <c r="J67" s="137"/>
      <c r="K67" s="147" t="str">
        <f t="shared" si="11"/>
        <v>.</v>
      </c>
      <c r="L67" s="137"/>
      <c r="M67" s="137"/>
      <c r="N67" s="147" t="str">
        <f t="shared" si="9"/>
        <v>.</v>
      </c>
      <c r="O67" s="226"/>
      <c r="P67" s="151"/>
      <c r="Q67" s="151"/>
      <c r="R67" s="151"/>
      <c r="S67" s="151"/>
      <c r="T67" s="151"/>
      <c r="U67" s="151"/>
      <c r="V67" s="151"/>
      <c r="W67" s="151"/>
      <c r="X67" s="151"/>
      <c r="Y67" s="151"/>
      <c r="Z67" s="151"/>
      <c r="AA67" s="151"/>
      <c r="AB67" s="151"/>
      <c r="AC67" s="151"/>
      <c r="AD67" s="151"/>
      <c r="AE67" s="151"/>
      <c r="AF67" s="151"/>
      <c r="AG67" s="151"/>
      <c r="AH67" s="151"/>
      <c r="AI67" s="151"/>
      <c r="AJ67" s="151"/>
    </row>
    <row r="68" spans="1:36" ht="12.75" x14ac:dyDescent="0.2">
      <c r="A68" s="151"/>
      <c r="B68" s="234"/>
      <c r="C68" s="135"/>
      <c r="D68" s="136"/>
      <c r="E68" s="136"/>
      <c r="F68" s="146" t="str">
        <f t="shared" si="10"/>
        <v>.</v>
      </c>
      <c r="G68" s="147" t="str">
        <f t="shared" si="8"/>
        <v>.</v>
      </c>
      <c r="H68" s="145"/>
      <c r="I68" s="137"/>
      <c r="J68" s="137"/>
      <c r="K68" s="147" t="str">
        <f t="shared" si="11"/>
        <v>.</v>
      </c>
      <c r="L68" s="137"/>
      <c r="M68" s="137"/>
      <c r="N68" s="147" t="str">
        <f t="shared" si="9"/>
        <v>.</v>
      </c>
      <c r="O68" s="226"/>
      <c r="P68" s="151"/>
      <c r="Q68" s="151"/>
      <c r="R68" s="151"/>
      <c r="S68" s="151"/>
      <c r="T68" s="151"/>
      <c r="U68" s="151"/>
      <c r="V68" s="151"/>
      <c r="W68" s="151"/>
      <c r="X68" s="151"/>
      <c r="Y68" s="151"/>
      <c r="Z68" s="151"/>
      <c r="AA68" s="151"/>
      <c r="AB68" s="151"/>
      <c r="AC68" s="151"/>
      <c r="AD68" s="151"/>
      <c r="AE68" s="151"/>
      <c r="AF68" s="151"/>
      <c r="AG68" s="151"/>
      <c r="AH68" s="151"/>
      <c r="AI68" s="151"/>
      <c r="AJ68" s="151"/>
    </row>
    <row r="69" spans="1:36" ht="12.75" x14ac:dyDescent="0.2">
      <c r="A69" s="151"/>
      <c r="B69" s="234"/>
      <c r="C69" s="135"/>
      <c r="D69" s="136"/>
      <c r="E69" s="136"/>
      <c r="F69" s="146" t="str">
        <f t="shared" si="10"/>
        <v>.</v>
      </c>
      <c r="G69" s="147" t="str">
        <f t="shared" si="8"/>
        <v>.</v>
      </c>
      <c r="H69" s="145"/>
      <c r="I69" s="137"/>
      <c r="J69" s="137"/>
      <c r="K69" s="147" t="str">
        <f t="shared" si="11"/>
        <v>.</v>
      </c>
      <c r="L69" s="137"/>
      <c r="M69" s="137"/>
      <c r="N69" s="147" t="str">
        <f t="shared" si="9"/>
        <v>.</v>
      </c>
      <c r="O69" s="226"/>
      <c r="P69" s="151"/>
      <c r="Q69" s="151"/>
      <c r="R69" s="151"/>
      <c r="S69" s="151"/>
      <c r="T69" s="151"/>
      <c r="U69" s="151"/>
      <c r="V69" s="151"/>
      <c r="W69" s="151"/>
      <c r="X69" s="151"/>
      <c r="Y69" s="151"/>
      <c r="Z69" s="151"/>
      <c r="AA69" s="151"/>
      <c r="AB69" s="151"/>
      <c r="AC69" s="151"/>
      <c r="AD69" s="151"/>
      <c r="AE69" s="151"/>
      <c r="AF69" s="151"/>
      <c r="AG69" s="151"/>
      <c r="AH69" s="151"/>
      <c r="AI69" s="151"/>
      <c r="AJ69" s="151"/>
    </row>
    <row r="70" spans="1:36" ht="12.75" x14ac:dyDescent="0.2">
      <c r="A70" s="151"/>
      <c r="B70" s="234"/>
      <c r="C70" s="135"/>
      <c r="D70" s="136"/>
      <c r="E70" s="136"/>
      <c r="F70" s="146" t="str">
        <f t="shared" si="10"/>
        <v>.</v>
      </c>
      <c r="G70" s="147" t="str">
        <f t="shared" si="8"/>
        <v>.</v>
      </c>
      <c r="H70" s="145"/>
      <c r="I70" s="137"/>
      <c r="J70" s="137"/>
      <c r="K70" s="147" t="str">
        <f t="shared" si="11"/>
        <v>.</v>
      </c>
      <c r="L70" s="137"/>
      <c r="M70" s="137"/>
      <c r="N70" s="147" t="str">
        <f t="shared" si="9"/>
        <v>.</v>
      </c>
      <c r="O70" s="226"/>
      <c r="P70" s="151"/>
      <c r="Q70" s="151"/>
      <c r="R70" s="151"/>
      <c r="S70" s="151"/>
      <c r="T70" s="151"/>
      <c r="U70" s="151"/>
      <c r="V70" s="151"/>
      <c r="W70" s="151"/>
      <c r="X70" s="151"/>
      <c r="Y70" s="151"/>
      <c r="Z70" s="151"/>
      <c r="AA70" s="151"/>
      <c r="AB70" s="151"/>
      <c r="AC70" s="151"/>
      <c r="AD70" s="151"/>
      <c r="AE70" s="151"/>
      <c r="AF70" s="151"/>
      <c r="AG70" s="151"/>
      <c r="AH70" s="151"/>
      <c r="AI70" s="151"/>
      <c r="AJ70" s="151"/>
    </row>
    <row r="71" spans="1:36" ht="12.75" x14ac:dyDescent="0.2">
      <c r="A71" s="151"/>
      <c r="B71" s="234"/>
      <c r="C71" s="135"/>
      <c r="D71" s="136"/>
      <c r="E71" s="136"/>
      <c r="F71" s="146" t="str">
        <f t="shared" si="10"/>
        <v>.</v>
      </c>
      <c r="G71" s="147" t="str">
        <f t="shared" si="8"/>
        <v>.</v>
      </c>
      <c r="H71" s="145"/>
      <c r="I71" s="137"/>
      <c r="J71" s="137"/>
      <c r="K71" s="147" t="str">
        <f t="shared" si="11"/>
        <v>.</v>
      </c>
      <c r="L71" s="137"/>
      <c r="M71" s="137"/>
      <c r="N71" s="147" t="str">
        <f t="shared" si="9"/>
        <v>.</v>
      </c>
      <c r="O71" s="226"/>
      <c r="P71" s="151"/>
      <c r="Q71" s="151"/>
      <c r="R71" s="151"/>
      <c r="S71" s="151"/>
      <c r="T71" s="151"/>
      <c r="U71" s="151"/>
      <c r="V71" s="151"/>
      <c r="W71" s="151"/>
      <c r="X71" s="151"/>
      <c r="Y71" s="151"/>
      <c r="Z71" s="151"/>
      <c r="AA71" s="151"/>
      <c r="AB71" s="151"/>
      <c r="AC71" s="151"/>
      <c r="AD71" s="151"/>
      <c r="AE71" s="151"/>
      <c r="AF71" s="151"/>
      <c r="AG71" s="151"/>
      <c r="AH71" s="151"/>
      <c r="AI71" s="151"/>
      <c r="AJ71" s="151"/>
    </row>
    <row r="72" spans="1:36" ht="12.75" x14ac:dyDescent="0.2">
      <c r="A72" s="151"/>
      <c r="B72" s="234"/>
      <c r="C72" s="135"/>
      <c r="D72" s="136"/>
      <c r="E72" s="136"/>
      <c r="F72" s="146" t="str">
        <f t="shared" si="10"/>
        <v>.</v>
      </c>
      <c r="G72" s="147" t="str">
        <f t="shared" si="8"/>
        <v>.</v>
      </c>
      <c r="H72" s="145"/>
      <c r="I72" s="137"/>
      <c r="J72" s="137"/>
      <c r="K72" s="147" t="str">
        <f t="shared" si="11"/>
        <v>.</v>
      </c>
      <c r="L72" s="137"/>
      <c r="M72" s="137"/>
      <c r="N72" s="147" t="str">
        <f t="shared" si="9"/>
        <v>.</v>
      </c>
      <c r="O72" s="226"/>
      <c r="P72" s="151"/>
      <c r="Q72" s="151"/>
      <c r="R72" s="151"/>
      <c r="S72" s="151"/>
      <c r="T72" s="151"/>
      <c r="U72" s="151"/>
      <c r="V72" s="151"/>
      <c r="W72" s="151"/>
      <c r="X72" s="151"/>
      <c r="Y72" s="151"/>
      <c r="Z72" s="151"/>
      <c r="AA72" s="151"/>
      <c r="AB72" s="151"/>
      <c r="AC72" s="151"/>
      <c r="AD72" s="151"/>
      <c r="AE72" s="151"/>
      <c r="AF72" s="151"/>
      <c r="AG72" s="151"/>
      <c r="AH72" s="151"/>
      <c r="AI72" s="151"/>
      <c r="AJ72" s="151"/>
    </row>
    <row r="73" spans="1:36" ht="12.75" x14ac:dyDescent="0.2">
      <c r="A73" s="151"/>
      <c r="B73" s="234"/>
      <c r="C73" s="138"/>
      <c r="D73" s="139"/>
      <c r="E73" s="139"/>
      <c r="F73" s="148" t="str">
        <f t="shared" si="10"/>
        <v>.</v>
      </c>
      <c r="G73" s="149" t="str">
        <f t="shared" si="8"/>
        <v>.</v>
      </c>
      <c r="H73" s="145"/>
      <c r="I73" s="140"/>
      <c r="J73" s="140"/>
      <c r="K73" s="149" t="str">
        <f t="shared" si="11"/>
        <v>.</v>
      </c>
      <c r="L73" s="140"/>
      <c r="M73" s="140"/>
      <c r="N73" s="149" t="str">
        <f t="shared" si="9"/>
        <v>.</v>
      </c>
      <c r="O73" s="226"/>
      <c r="P73" s="151"/>
      <c r="Q73" s="151"/>
      <c r="R73" s="151"/>
      <c r="S73" s="151"/>
      <c r="T73" s="151"/>
      <c r="U73" s="151"/>
      <c r="V73" s="151"/>
      <c r="W73" s="151"/>
      <c r="X73" s="151"/>
      <c r="Y73" s="151"/>
      <c r="Z73" s="151"/>
      <c r="AA73" s="151"/>
      <c r="AB73" s="151"/>
      <c r="AC73" s="151"/>
      <c r="AD73" s="151"/>
      <c r="AE73" s="151"/>
      <c r="AF73" s="151"/>
      <c r="AG73" s="151"/>
      <c r="AH73" s="151"/>
      <c r="AI73" s="151"/>
      <c r="AJ73" s="151"/>
    </row>
    <row r="74" spans="1:36" x14ac:dyDescent="0.2">
      <c r="A74" s="151"/>
      <c r="B74" s="234"/>
      <c r="C74" s="184" t="str">
        <f>$D$16</f>
        <v>.</v>
      </c>
      <c r="D74" s="251"/>
      <c r="E74" s="251"/>
      <c r="F74" s="288"/>
      <c r="G74" s="288"/>
      <c r="H74" s="281"/>
      <c r="I74" s="288"/>
      <c r="J74" s="289"/>
      <c r="K74" s="288"/>
      <c r="L74" s="288"/>
      <c r="M74" s="289"/>
      <c r="N74" s="288"/>
      <c r="O74" s="226"/>
      <c r="P74" s="151"/>
      <c r="Q74" s="151"/>
      <c r="R74" s="151"/>
      <c r="S74" s="151"/>
      <c r="T74" s="151"/>
      <c r="U74" s="151"/>
      <c r="V74" s="151"/>
      <c r="W74" s="151"/>
      <c r="X74" s="151"/>
      <c r="Y74" s="151"/>
      <c r="Z74" s="151"/>
      <c r="AA74" s="151"/>
      <c r="AB74" s="151"/>
      <c r="AC74" s="151"/>
      <c r="AD74" s="151"/>
      <c r="AE74" s="151"/>
      <c r="AF74" s="151"/>
      <c r="AG74" s="151"/>
      <c r="AH74" s="151"/>
      <c r="AI74" s="151"/>
      <c r="AJ74" s="151"/>
    </row>
    <row r="75" spans="1:36" ht="12.75" x14ac:dyDescent="0.2">
      <c r="A75" s="151"/>
      <c r="B75" s="234"/>
      <c r="C75" s="132"/>
      <c r="D75" s="133"/>
      <c r="E75" s="133"/>
      <c r="F75" s="143" t="str">
        <f>IF(D75="",".",IF(E75="","",E75-D75))</f>
        <v>.</v>
      </c>
      <c r="G75" s="144" t="str">
        <f t="shared" ref="G75:G87" si="12">IF(D75=0,".",F75/D75)</f>
        <v>.</v>
      </c>
      <c r="H75" s="145"/>
      <c r="I75" s="134"/>
      <c r="J75" s="134"/>
      <c r="K75" s="144" t="str">
        <f>IF(I75="",".",IF(J75="",".",J75/I75))</f>
        <v>.</v>
      </c>
      <c r="L75" s="134"/>
      <c r="M75" s="134"/>
      <c r="N75" s="144" t="str">
        <f t="shared" ref="N75:N87" si="13">IF(L75="",".",IF(M75="",".",M75/L75))</f>
        <v>.</v>
      </c>
      <c r="O75" s="226"/>
      <c r="P75" s="151"/>
      <c r="Q75" s="151"/>
      <c r="R75" s="151"/>
      <c r="S75" s="151"/>
      <c r="T75" s="151"/>
      <c r="U75" s="151"/>
      <c r="V75" s="151"/>
      <c r="W75" s="151"/>
      <c r="X75" s="151"/>
      <c r="Y75" s="151"/>
      <c r="Z75" s="151"/>
      <c r="AA75" s="151"/>
      <c r="AB75" s="151"/>
      <c r="AC75" s="151"/>
      <c r="AD75" s="151"/>
      <c r="AE75" s="151"/>
      <c r="AF75" s="151"/>
      <c r="AG75" s="151"/>
      <c r="AH75" s="151"/>
      <c r="AI75" s="151"/>
      <c r="AJ75" s="151"/>
    </row>
    <row r="76" spans="1:36" ht="12.75" x14ac:dyDescent="0.2">
      <c r="A76" s="151"/>
      <c r="B76" s="234"/>
      <c r="C76" s="135"/>
      <c r="D76" s="136"/>
      <c r="E76" s="136"/>
      <c r="F76" s="146" t="str">
        <f t="shared" ref="F76:F87" si="14">IF(D76="",".",IF(E76="","",E76-D76))</f>
        <v>.</v>
      </c>
      <c r="G76" s="147" t="str">
        <f t="shared" si="12"/>
        <v>.</v>
      </c>
      <c r="H76" s="145"/>
      <c r="I76" s="137"/>
      <c r="J76" s="137"/>
      <c r="K76" s="147" t="str">
        <f t="shared" ref="K76:K87" si="15">IF(I76="",".",IF(J76="",".",J76/I76))</f>
        <v>.</v>
      </c>
      <c r="L76" s="137"/>
      <c r="M76" s="137"/>
      <c r="N76" s="147" t="str">
        <f t="shared" si="13"/>
        <v>.</v>
      </c>
      <c r="O76" s="226"/>
      <c r="P76" s="151"/>
      <c r="Q76" s="151"/>
      <c r="R76" s="151"/>
      <c r="S76" s="151"/>
      <c r="T76" s="151"/>
      <c r="U76" s="151"/>
      <c r="V76" s="151"/>
      <c r="W76" s="151"/>
      <c r="X76" s="151"/>
      <c r="Y76" s="151"/>
      <c r="Z76" s="151"/>
      <c r="AA76" s="151"/>
      <c r="AB76" s="151"/>
      <c r="AC76" s="151"/>
      <c r="AD76" s="151"/>
      <c r="AE76" s="151"/>
      <c r="AF76" s="151"/>
      <c r="AG76" s="151"/>
      <c r="AH76" s="151"/>
      <c r="AI76" s="151"/>
      <c r="AJ76" s="151"/>
    </row>
    <row r="77" spans="1:36" ht="12.75" x14ac:dyDescent="0.2">
      <c r="A77" s="151"/>
      <c r="B77" s="234"/>
      <c r="C77" s="135"/>
      <c r="D77" s="136"/>
      <c r="E77" s="136"/>
      <c r="F77" s="146" t="str">
        <f t="shared" si="14"/>
        <v>.</v>
      </c>
      <c r="G77" s="147" t="str">
        <f t="shared" si="12"/>
        <v>.</v>
      </c>
      <c r="H77" s="145"/>
      <c r="I77" s="137"/>
      <c r="J77" s="137"/>
      <c r="K77" s="147" t="str">
        <f t="shared" si="15"/>
        <v>.</v>
      </c>
      <c r="L77" s="137"/>
      <c r="M77" s="137"/>
      <c r="N77" s="147" t="str">
        <f t="shared" si="13"/>
        <v>.</v>
      </c>
      <c r="O77" s="226"/>
      <c r="P77" s="151"/>
      <c r="Q77" s="151"/>
      <c r="R77" s="151"/>
      <c r="S77" s="151"/>
      <c r="T77" s="151"/>
      <c r="U77" s="151"/>
      <c r="V77" s="151"/>
      <c r="W77" s="151"/>
      <c r="X77" s="151"/>
      <c r="Y77" s="151"/>
      <c r="Z77" s="151"/>
      <c r="AA77" s="151"/>
      <c r="AB77" s="151"/>
      <c r="AC77" s="151"/>
      <c r="AD77" s="151"/>
      <c r="AE77" s="151"/>
      <c r="AF77" s="151"/>
      <c r="AG77" s="151"/>
      <c r="AH77" s="151"/>
      <c r="AI77" s="151"/>
      <c r="AJ77" s="151"/>
    </row>
    <row r="78" spans="1:36" ht="12.75" x14ac:dyDescent="0.2">
      <c r="A78" s="151"/>
      <c r="B78" s="234"/>
      <c r="C78" s="135"/>
      <c r="D78" s="136"/>
      <c r="E78" s="136"/>
      <c r="F78" s="146" t="str">
        <f t="shared" si="14"/>
        <v>.</v>
      </c>
      <c r="G78" s="147" t="str">
        <f t="shared" si="12"/>
        <v>.</v>
      </c>
      <c r="H78" s="145"/>
      <c r="I78" s="137"/>
      <c r="J78" s="137"/>
      <c r="K78" s="147" t="str">
        <f t="shared" si="15"/>
        <v>.</v>
      </c>
      <c r="L78" s="137"/>
      <c r="M78" s="137"/>
      <c r="N78" s="147" t="str">
        <f t="shared" si="13"/>
        <v>.</v>
      </c>
      <c r="O78" s="226"/>
      <c r="P78" s="151"/>
      <c r="Q78" s="151"/>
      <c r="R78" s="151"/>
      <c r="S78" s="151"/>
      <c r="T78" s="151"/>
      <c r="U78" s="151"/>
      <c r="V78" s="151"/>
      <c r="W78" s="151"/>
      <c r="X78" s="151"/>
      <c r="Y78" s="151"/>
      <c r="Z78" s="151"/>
      <c r="AA78" s="151"/>
      <c r="AB78" s="151"/>
      <c r="AC78" s="151"/>
      <c r="AD78" s="151"/>
      <c r="AE78" s="151"/>
      <c r="AF78" s="151"/>
      <c r="AG78" s="151"/>
      <c r="AH78" s="151"/>
      <c r="AI78" s="151"/>
      <c r="AJ78" s="151"/>
    </row>
    <row r="79" spans="1:36" ht="12.75" x14ac:dyDescent="0.2">
      <c r="A79" s="151"/>
      <c r="B79" s="234"/>
      <c r="C79" s="135"/>
      <c r="D79" s="136"/>
      <c r="E79" s="136"/>
      <c r="F79" s="146" t="str">
        <f t="shared" si="14"/>
        <v>.</v>
      </c>
      <c r="G79" s="147" t="str">
        <f t="shared" si="12"/>
        <v>.</v>
      </c>
      <c r="H79" s="145"/>
      <c r="I79" s="137"/>
      <c r="J79" s="137"/>
      <c r="K79" s="147" t="str">
        <f t="shared" si="15"/>
        <v>.</v>
      </c>
      <c r="L79" s="137"/>
      <c r="M79" s="137"/>
      <c r="N79" s="147" t="str">
        <f t="shared" si="13"/>
        <v>.</v>
      </c>
      <c r="O79" s="226"/>
      <c r="P79" s="151"/>
      <c r="Q79" s="151"/>
      <c r="R79" s="151"/>
      <c r="S79" s="151"/>
      <c r="T79" s="151"/>
      <c r="U79" s="151"/>
      <c r="V79" s="151"/>
      <c r="W79" s="151"/>
      <c r="X79" s="151"/>
      <c r="Y79" s="151"/>
      <c r="Z79" s="151"/>
      <c r="AA79" s="151"/>
      <c r="AB79" s="151"/>
      <c r="AC79" s="151"/>
      <c r="AD79" s="151"/>
      <c r="AE79" s="151"/>
      <c r="AF79" s="151"/>
      <c r="AG79" s="151"/>
      <c r="AH79" s="151"/>
      <c r="AI79" s="151"/>
      <c r="AJ79" s="151"/>
    </row>
    <row r="80" spans="1:36" ht="12.75" x14ac:dyDescent="0.2">
      <c r="A80" s="151"/>
      <c r="B80" s="234"/>
      <c r="C80" s="135"/>
      <c r="D80" s="136"/>
      <c r="E80" s="136"/>
      <c r="F80" s="146" t="str">
        <f t="shared" si="14"/>
        <v>.</v>
      </c>
      <c r="G80" s="147" t="str">
        <f t="shared" si="12"/>
        <v>.</v>
      </c>
      <c r="H80" s="145"/>
      <c r="I80" s="137"/>
      <c r="J80" s="137"/>
      <c r="K80" s="147" t="str">
        <f t="shared" si="15"/>
        <v>.</v>
      </c>
      <c r="L80" s="137"/>
      <c r="M80" s="137"/>
      <c r="N80" s="147" t="str">
        <f t="shared" si="13"/>
        <v>.</v>
      </c>
      <c r="O80" s="226"/>
      <c r="P80" s="151"/>
      <c r="Q80" s="151"/>
      <c r="R80" s="151"/>
      <c r="S80" s="151"/>
      <c r="T80" s="151"/>
      <c r="U80" s="151"/>
      <c r="V80" s="151"/>
      <c r="W80" s="151"/>
      <c r="X80" s="151"/>
      <c r="Y80" s="151"/>
      <c r="Z80" s="151"/>
      <c r="AA80" s="151"/>
      <c r="AB80" s="151"/>
      <c r="AC80" s="151"/>
      <c r="AD80" s="151"/>
      <c r="AE80" s="151"/>
      <c r="AF80" s="151"/>
      <c r="AG80" s="151"/>
      <c r="AH80" s="151"/>
      <c r="AI80" s="151"/>
      <c r="AJ80" s="151"/>
    </row>
    <row r="81" spans="1:36" ht="12.75" x14ac:dyDescent="0.2">
      <c r="A81" s="151"/>
      <c r="B81" s="234"/>
      <c r="C81" s="135"/>
      <c r="D81" s="136"/>
      <c r="E81" s="136"/>
      <c r="F81" s="146" t="str">
        <f t="shared" si="14"/>
        <v>.</v>
      </c>
      <c r="G81" s="147" t="str">
        <f t="shared" si="12"/>
        <v>.</v>
      </c>
      <c r="H81" s="145"/>
      <c r="I81" s="137"/>
      <c r="J81" s="137"/>
      <c r="K81" s="147" t="str">
        <f t="shared" si="15"/>
        <v>.</v>
      </c>
      <c r="L81" s="137"/>
      <c r="M81" s="137"/>
      <c r="N81" s="147" t="str">
        <f t="shared" si="13"/>
        <v>.</v>
      </c>
      <c r="O81" s="226"/>
      <c r="P81" s="151"/>
      <c r="Q81" s="151"/>
      <c r="R81" s="151"/>
      <c r="S81" s="151"/>
      <c r="T81" s="151"/>
      <c r="U81" s="151"/>
      <c r="V81" s="151"/>
      <c r="W81" s="151"/>
      <c r="X81" s="151"/>
      <c r="Y81" s="151"/>
      <c r="Z81" s="151"/>
      <c r="AA81" s="151"/>
      <c r="AB81" s="151"/>
      <c r="AC81" s="151"/>
      <c r="AD81" s="151"/>
      <c r="AE81" s="151"/>
      <c r="AF81" s="151"/>
      <c r="AG81" s="151"/>
      <c r="AH81" s="151"/>
      <c r="AI81" s="151"/>
      <c r="AJ81" s="151"/>
    </row>
    <row r="82" spans="1:36" ht="12.75" x14ac:dyDescent="0.2">
      <c r="A82" s="151"/>
      <c r="B82" s="234"/>
      <c r="C82" s="135"/>
      <c r="D82" s="136"/>
      <c r="E82" s="136"/>
      <c r="F82" s="146" t="str">
        <f t="shared" si="14"/>
        <v>.</v>
      </c>
      <c r="G82" s="147" t="str">
        <f t="shared" si="12"/>
        <v>.</v>
      </c>
      <c r="H82" s="145"/>
      <c r="I82" s="137"/>
      <c r="J82" s="137"/>
      <c r="K82" s="147" t="str">
        <f t="shared" si="15"/>
        <v>.</v>
      </c>
      <c r="L82" s="137"/>
      <c r="M82" s="137"/>
      <c r="N82" s="147" t="str">
        <f t="shared" si="13"/>
        <v>.</v>
      </c>
      <c r="O82" s="226"/>
      <c r="P82" s="151"/>
      <c r="Q82" s="151"/>
      <c r="R82" s="151"/>
      <c r="S82" s="151"/>
      <c r="T82" s="151"/>
      <c r="U82" s="151"/>
      <c r="V82" s="151"/>
      <c r="W82" s="151"/>
      <c r="X82" s="151"/>
      <c r="Y82" s="151"/>
      <c r="Z82" s="151"/>
      <c r="AA82" s="151"/>
      <c r="AB82" s="151"/>
      <c r="AC82" s="151"/>
      <c r="AD82" s="151"/>
      <c r="AE82" s="151"/>
      <c r="AF82" s="151"/>
      <c r="AG82" s="151"/>
      <c r="AH82" s="151"/>
      <c r="AI82" s="151"/>
      <c r="AJ82" s="151"/>
    </row>
    <row r="83" spans="1:36" ht="12.75" x14ac:dyDescent="0.2">
      <c r="A83" s="151"/>
      <c r="B83" s="234"/>
      <c r="C83" s="135"/>
      <c r="D83" s="136"/>
      <c r="E83" s="136"/>
      <c r="F83" s="146" t="str">
        <f t="shared" si="14"/>
        <v>.</v>
      </c>
      <c r="G83" s="147" t="str">
        <f t="shared" si="12"/>
        <v>.</v>
      </c>
      <c r="H83" s="145"/>
      <c r="I83" s="137"/>
      <c r="J83" s="137"/>
      <c r="K83" s="147" t="str">
        <f t="shared" si="15"/>
        <v>.</v>
      </c>
      <c r="L83" s="137"/>
      <c r="M83" s="137"/>
      <c r="N83" s="147" t="str">
        <f t="shared" si="13"/>
        <v>.</v>
      </c>
      <c r="O83" s="226"/>
      <c r="P83" s="151"/>
      <c r="Q83" s="151"/>
      <c r="R83" s="151"/>
      <c r="S83" s="151"/>
      <c r="T83" s="151"/>
      <c r="U83" s="151"/>
      <c r="V83" s="151"/>
      <c r="W83" s="151"/>
      <c r="X83" s="151"/>
      <c r="Y83" s="151"/>
      <c r="Z83" s="151"/>
      <c r="AA83" s="151"/>
      <c r="AB83" s="151"/>
      <c r="AC83" s="151"/>
      <c r="AD83" s="151"/>
      <c r="AE83" s="151"/>
      <c r="AF83" s="151"/>
      <c r="AG83" s="151"/>
      <c r="AH83" s="151"/>
      <c r="AI83" s="151"/>
      <c r="AJ83" s="151"/>
    </row>
    <row r="84" spans="1:36" ht="12.75" x14ac:dyDescent="0.2">
      <c r="A84" s="151"/>
      <c r="B84" s="234"/>
      <c r="C84" s="135"/>
      <c r="D84" s="136"/>
      <c r="E84" s="136"/>
      <c r="F84" s="146" t="str">
        <f t="shared" si="14"/>
        <v>.</v>
      </c>
      <c r="G84" s="147" t="str">
        <f t="shared" si="12"/>
        <v>.</v>
      </c>
      <c r="H84" s="145"/>
      <c r="I84" s="137"/>
      <c r="J84" s="137"/>
      <c r="K84" s="147" t="str">
        <f t="shared" si="15"/>
        <v>.</v>
      </c>
      <c r="L84" s="137"/>
      <c r="M84" s="137"/>
      <c r="N84" s="147" t="str">
        <f t="shared" si="13"/>
        <v>.</v>
      </c>
      <c r="O84" s="226"/>
      <c r="P84" s="151"/>
      <c r="Q84" s="151"/>
      <c r="R84" s="151"/>
      <c r="S84" s="151"/>
      <c r="T84" s="151"/>
      <c r="U84" s="151"/>
      <c r="V84" s="151"/>
      <c r="W84" s="151"/>
      <c r="X84" s="151"/>
      <c r="Y84" s="151"/>
      <c r="Z84" s="151"/>
      <c r="AA84" s="151"/>
      <c r="AB84" s="151"/>
      <c r="AC84" s="151"/>
      <c r="AD84" s="151"/>
      <c r="AE84" s="151"/>
      <c r="AF84" s="151"/>
      <c r="AG84" s="151"/>
      <c r="AH84" s="151"/>
      <c r="AI84" s="151"/>
      <c r="AJ84" s="151"/>
    </row>
    <row r="85" spans="1:36" ht="12.75" x14ac:dyDescent="0.2">
      <c r="A85" s="151"/>
      <c r="B85" s="234"/>
      <c r="C85" s="135"/>
      <c r="D85" s="136"/>
      <c r="E85" s="136"/>
      <c r="F85" s="146" t="str">
        <f t="shared" si="14"/>
        <v>.</v>
      </c>
      <c r="G85" s="147" t="str">
        <f t="shared" si="12"/>
        <v>.</v>
      </c>
      <c r="H85" s="145"/>
      <c r="I85" s="137"/>
      <c r="J85" s="137"/>
      <c r="K85" s="147" t="str">
        <f t="shared" si="15"/>
        <v>.</v>
      </c>
      <c r="L85" s="137"/>
      <c r="M85" s="137"/>
      <c r="N85" s="147" t="str">
        <f t="shared" si="13"/>
        <v>.</v>
      </c>
      <c r="O85" s="226"/>
      <c r="P85" s="151"/>
      <c r="Q85" s="151"/>
      <c r="R85" s="151"/>
      <c r="S85" s="151"/>
      <c r="T85" s="151"/>
      <c r="U85" s="151"/>
      <c r="V85" s="151"/>
      <c r="W85" s="151"/>
      <c r="X85" s="151"/>
      <c r="Y85" s="151"/>
      <c r="Z85" s="151"/>
      <c r="AA85" s="151"/>
      <c r="AB85" s="151"/>
      <c r="AC85" s="151"/>
      <c r="AD85" s="151"/>
      <c r="AE85" s="151"/>
      <c r="AF85" s="151"/>
      <c r="AG85" s="151"/>
      <c r="AH85" s="151"/>
      <c r="AI85" s="151"/>
      <c r="AJ85" s="151"/>
    </row>
    <row r="86" spans="1:36" ht="12.75" x14ac:dyDescent="0.2">
      <c r="A86" s="151"/>
      <c r="B86" s="234"/>
      <c r="C86" s="135"/>
      <c r="D86" s="136"/>
      <c r="E86" s="136"/>
      <c r="F86" s="146" t="str">
        <f t="shared" si="14"/>
        <v>.</v>
      </c>
      <c r="G86" s="147" t="str">
        <f t="shared" si="12"/>
        <v>.</v>
      </c>
      <c r="H86" s="145"/>
      <c r="I86" s="137"/>
      <c r="J86" s="137"/>
      <c r="K86" s="147" t="str">
        <f t="shared" si="15"/>
        <v>.</v>
      </c>
      <c r="L86" s="137"/>
      <c r="M86" s="137"/>
      <c r="N86" s="147" t="str">
        <f t="shared" si="13"/>
        <v>.</v>
      </c>
      <c r="O86" s="226"/>
      <c r="P86" s="151"/>
      <c r="Q86" s="151"/>
      <c r="R86" s="151"/>
      <c r="S86" s="151"/>
      <c r="T86" s="151"/>
      <c r="U86" s="151"/>
      <c r="V86" s="151"/>
      <c r="W86" s="151"/>
      <c r="X86" s="151"/>
      <c r="Y86" s="151"/>
      <c r="Z86" s="151"/>
      <c r="AA86" s="151"/>
      <c r="AB86" s="151"/>
      <c r="AC86" s="151"/>
      <c r="AD86" s="151"/>
      <c r="AE86" s="151"/>
      <c r="AF86" s="151"/>
      <c r="AG86" s="151"/>
      <c r="AH86" s="151"/>
      <c r="AI86" s="151"/>
      <c r="AJ86" s="151"/>
    </row>
    <row r="87" spans="1:36" ht="12.75" x14ac:dyDescent="0.2">
      <c r="A87" s="151"/>
      <c r="B87" s="234"/>
      <c r="C87" s="138"/>
      <c r="D87" s="139"/>
      <c r="E87" s="139"/>
      <c r="F87" s="148" t="str">
        <f t="shared" si="14"/>
        <v>.</v>
      </c>
      <c r="G87" s="149" t="str">
        <f t="shared" si="12"/>
        <v>.</v>
      </c>
      <c r="H87" s="145"/>
      <c r="I87" s="140"/>
      <c r="J87" s="140"/>
      <c r="K87" s="149" t="str">
        <f t="shared" si="15"/>
        <v>.</v>
      </c>
      <c r="L87" s="140"/>
      <c r="M87" s="140"/>
      <c r="N87" s="149" t="str">
        <f t="shared" si="13"/>
        <v>.</v>
      </c>
      <c r="O87" s="226"/>
      <c r="P87" s="151"/>
      <c r="Q87" s="151"/>
      <c r="R87" s="151"/>
      <c r="S87" s="151"/>
      <c r="T87" s="151"/>
      <c r="U87" s="151"/>
      <c r="V87" s="151"/>
      <c r="W87" s="151"/>
      <c r="X87" s="151"/>
      <c r="Y87" s="151"/>
      <c r="Z87" s="151"/>
      <c r="AA87" s="151"/>
      <c r="AB87" s="151"/>
      <c r="AC87" s="151"/>
      <c r="AD87" s="151"/>
      <c r="AE87" s="151"/>
      <c r="AF87" s="151"/>
      <c r="AG87" s="151"/>
      <c r="AH87" s="151"/>
      <c r="AI87" s="151"/>
      <c r="AJ87" s="151"/>
    </row>
    <row r="88" spans="1:36" x14ac:dyDescent="0.2">
      <c r="A88" s="151"/>
      <c r="B88" s="234"/>
      <c r="C88" s="184" t="str">
        <f>$D$17</f>
        <v>.</v>
      </c>
      <c r="D88" s="251"/>
      <c r="E88" s="251"/>
      <c r="F88" s="288"/>
      <c r="G88" s="288"/>
      <c r="H88" s="281"/>
      <c r="I88" s="288"/>
      <c r="J88" s="289"/>
      <c r="K88" s="288"/>
      <c r="L88" s="288"/>
      <c r="M88" s="289"/>
      <c r="N88" s="288"/>
      <c r="O88" s="226"/>
      <c r="P88" s="151"/>
      <c r="Q88" s="151"/>
      <c r="R88" s="151"/>
      <c r="S88" s="151"/>
      <c r="T88" s="151"/>
      <c r="U88" s="151"/>
      <c r="V88" s="151"/>
      <c r="W88" s="151"/>
      <c r="X88" s="151"/>
      <c r="Y88" s="151"/>
      <c r="Z88" s="151"/>
      <c r="AA88" s="151"/>
      <c r="AB88" s="151"/>
      <c r="AC88" s="151"/>
      <c r="AD88" s="151"/>
      <c r="AE88" s="151"/>
      <c r="AF88" s="151"/>
      <c r="AG88" s="151"/>
      <c r="AH88" s="151"/>
      <c r="AI88" s="151"/>
      <c r="AJ88" s="151"/>
    </row>
    <row r="89" spans="1:36" ht="12.75" x14ac:dyDescent="0.2">
      <c r="A89" s="151"/>
      <c r="B89" s="234"/>
      <c r="C89" s="132"/>
      <c r="D89" s="133"/>
      <c r="E89" s="133"/>
      <c r="F89" s="143" t="str">
        <f>IF(D89="",".",IF(E89="","",E89-D89))</f>
        <v>.</v>
      </c>
      <c r="G89" s="144" t="str">
        <f t="shared" ref="G89:G101" si="16">IF(D89=0,".",F89/D89)</f>
        <v>.</v>
      </c>
      <c r="H89" s="145"/>
      <c r="I89" s="134"/>
      <c r="J89" s="134"/>
      <c r="K89" s="144" t="str">
        <f>IF(I89="",".",IF(J89="",".",J89/I89))</f>
        <v>.</v>
      </c>
      <c r="L89" s="134"/>
      <c r="M89" s="134"/>
      <c r="N89" s="144" t="str">
        <f t="shared" ref="N89:N101" si="17">IF(L89="",".",IF(M89="",".",M89/L89))</f>
        <v>.</v>
      </c>
      <c r="O89" s="226"/>
      <c r="P89" s="151"/>
      <c r="Q89" s="151"/>
      <c r="R89" s="151"/>
      <c r="S89" s="151"/>
      <c r="T89" s="151"/>
      <c r="U89" s="151"/>
      <c r="V89" s="151"/>
      <c r="W89" s="151"/>
      <c r="X89" s="151"/>
      <c r="Y89" s="151"/>
      <c r="Z89" s="151"/>
      <c r="AA89" s="151"/>
      <c r="AB89" s="151"/>
      <c r="AC89" s="151"/>
      <c r="AD89" s="151"/>
      <c r="AE89" s="151"/>
      <c r="AF89" s="151"/>
      <c r="AG89" s="151"/>
      <c r="AH89" s="151"/>
      <c r="AI89" s="151"/>
      <c r="AJ89" s="151"/>
    </row>
    <row r="90" spans="1:36" ht="12.75" x14ac:dyDescent="0.2">
      <c r="A90" s="151"/>
      <c r="B90" s="234"/>
      <c r="C90" s="135"/>
      <c r="D90" s="136"/>
      <c r="E90" s="136"/>
      <c r="F90" s="146" t="str">
        <f t="shared" ref="F90:F101" si="18">IF(D90="",".",IF(E90="","",E90-D90))</f>
        <v>.</v>
      </c>
      <c r="G90" s="147" t="str">
        <f t="shared" si="16"/>
        <v>.</v>
      </c>
      <c r="H90" s="145"/>
      <c r="I90" s="137"/>
      <c r="J90" s="137"/>
      <c r="K90" s="147" t="str">
        <f t="shared" ref="K90:K101" si="19">IF(I90="",".",IF(J90="",".",J90/I90))</f>
        <v>.</v>
      </c>
      <c r="L90" s="137"/>
      <c r="M90" s="137"/>
      <c r="N90" s="147" t="str">
        <f t="shared" si="17"/>
        <v>.</v>
      </c>
      <c r="O90" s="226"/>
      <c r="P90" s="151"/>
      <c r="Q90" s="151"/>
      <c r="R90" s="151"/>
      <c r="S90" s="151"/>
      <c r="T90" s="151"/>
      <c r="U90" s="151"/>
      <c r="V90" s="151"/>
      <c r="W90" s="151"/>
      <c r="X90" s="151"/>
      <c r="Y90" s="151"/>
      <c r="Z90" s="151"/>
      <c r="AA90" s="151"/>
      <c r="AB90" s="151"/>
      <c r="AC90" s="151"/>
      <c r="AD90" s="151"/>
      <c r="AE90" s="151"/>
      <c r="AF90" s="151"/>
      <c r="AG90" s="151"/>
      <c r="AH90" s="151"/>
      <c r="AI90" s="151"/>
      <c r="AJ90" s="151"/>
    </row>
    <row r="91" spans="1:36" ht="12.75" x14ac:dyDescent="0.2">
      <c r="A91" s="151"/>
      <c r="B91" s="234"/>
      <c r="C91" s="135"/>
      <c r="D91" s="136"/>
      <c r="E91" s="136"/>
      <c r="F91" s="146" t="str">
        <f t="shared" si="18"/>
        <v>.</v>
      </c>
      <c r="G91" s="147" t="str">
        <f t="shared" si="16"/>
        <v>.</v>
      </c>
      <c r="H91" s="145"/>
      <c r="I91" s="137"/>
      <c r="J91" s="137"/>
      <c r="K91" s="147" t="str">
        <f t="shared" si="19"/>
        <v>.</v>
      </c>
      <c r="L91" s="137"/>
      <c r="M91" s="137"/>
      <c r="N91" s="147" t="str">
        <f t="shared" si="17"/>
        <v>.</v>
      </c>
      <c r="O91" s="226"/>
      <c r="P91" s="151"/>
      <c r="Q91" s="151"/>
      <c r="R91" s="151"/>
      <c r="S91" s="151"/>
      <c r="T91" s="151"/>
      <c r="U91" s="151"/>
      <c r="V91" s="151"/>
      <c r="W91" s="151"/>
      <c r="X91" s="151"/>
      <c r="Y91" s="151"/>
      <c r="Z91" s="151"/>
      <c r="AA91" s="151"/>
      <c r="AB91" s="151"/>
      <c r="AC91" s="151"/>
      <c r="AD91" s="151"/>
      <c r="AE91" s="151"/>
      <c r="AF91" s="151"/>
      <c r="AG91" s="151"/>
      <c r="AH91" s="151"/>
      <c r="AI91" s="151"/>
      <c r="AJ91" s="151"/>
    </row>
    <row r="92" spans="1:36" ht="12.75" x14ac:dyDescent="0.2">
      <c r="A92" s="151"/>
      <c r="B92" s="234"/>
      <c r="C92" s="135"/>
      <c r="D92" s="136"/>
      <c r="E92" s="136"/>
      <c r="F92" s="146" t="str">
        <f t="shared" si="18"/>
        <v>.</v>
      </c>
      <c r="G92" s="147" t="str">
        <f t="shared" si="16"/>
        <v>.</v>
      </c>
      <c r="H92" s="145"/>
      <c r="I92" s="137"/>
      <c r="J92" s="137"/>
      <c r="K92" s="147" t="str">
        <f t="shared" si="19"/>
        <v>.</v>
      </c>
      <c r="L92" s="137"/>
      <c r="M92" s="137"/>
      <c r="N92" s="147" t="str">
        <f t="shared" si="17"/>
        <v>.</v>
      </c>
      <c r="O92" s="226"/>
      <c r="P92" s="151"/>
      <c r="Q92" s="151"/>
      <c r="R92" s="151"/>
      <c r="S92" s="151"/>
      <c r="T92" s="151"/>
      <c r="U92" s="151"/>
      <c r="V92" s="151"/>
      <c r="W92" s="151"/>
      <c r="X92" s="151"/>
      <c r="Y92" s="151"/>
      <c r="Z92" s="151"/>
      <c r="AA92" s="151"/>
      <c r="AB92" s="151"/>
      <c r="AC92" s="151"/>
      <c r="AD92" s="151"/>
      <c r="AE92" s="151"/>
      <c r="AF92" s="151"/>
      <c r="AG92" s="151"/>
      <c r="AH92" s="151"/>
      <c r="AI92" s="151"/>
      <c r="AJ92" s="151"/>
    </row>
    <row r="93" spans="1:36" ht="12.75" x14ac:dyDescent="0.2">
      <c r="A93" s="151"/>
      <c r="B93" s="234"/>
      <c r="C93" s="135"/>
      <c r="D93" s="136"/>
      <c r="E93" s="136"/>
      <c r="F93" s="146" t="str">
        <f t="shared" si="18"/>
        <v>.</v>
      </c>
      <c r="G93" s="147" t="str">
        <f t="shared" si="16"/>
        <v>.</v>
      </c>
      <c r="H93" s="145"/>
      <c r="I93" s="137"/>
      <c r="J93" s="137"/>
      <c r="K93" s="147" t="str">
        <f t="shared" si="19"/>
        <v>.</v>
      </c>
      <c r="L93" s="137"/>
      <c r="M93" s="137"/>
      <c r="N93" s="147" t="str">
        <f t="shared" si="17"/>
        <v>.</v>
      </c>
      <c r="O93" s="226"/>
      <c r="P93" s="151"/>
      <c r="Q93" s="151"/>
      <c r="R93" s="151"/>
      <c r="S93" s="151"/>
      <c r="T93" s="151"/>
      <c r="U93" s="151"/>
      <c r="V93" s="151"/>
      <c r="W93" s="151"/>
      <c r="X93" s="151"/>
      <c r="Y93" s="151"/>
      <c r="Z93" s="151"/>
      <c r="AA93" s="151"/>
      <c r="AB93" s="151"/>
      <c r="AC93" s="151"/>
      <c r="AD93" s="151"/>
      <c r="AE93" s="151"/>
      <c r="AF93" s="151"/>
      <c r="AG93" s="151"/>
      <c r="AH93" s="151"/>
      <c r="AI93" s="151"/>
      <c r="AJ93" s="151"/>
    </row>
    <row r="94" spans="1:36" ht="12.75" x14ac:dyDescent="0.2">
      <c r="A94" s="151"/>
      <c r="B94" s="234"/>
      <c r="C94" s="135"/>
      <c r="D94" s="136"/>
      <c r="E94" s="136"/>
      <c r="F94" s="146" t="str">
        <f t="shared" si="18"/>
        <v>.</v>
      </c>
      <c r="G94" s="147" t="str">
        <f t="shared" si="16"/>
        <v>.</v>
      </c>
      <c r="H94" s="145"/>
      <c r="I94" s="137"/>
      <c r="J94" s="137"/>
      <c r="K94" s="147" t="str">
        <f t="shared" si="19"/>
        <v>.</v>
      </c>
      <c r="L94" s="137"/>
      <c r="M94" s="137"/>
      <c r="N94" s="147" t="str">
        <f t="shared" si="17"/>
        <v>.</v>
      </c>
      <c r="O94" s="226"/>
      <c r="P94" s="151"/>
      <c r="Q94" s="151"/>
      <c r="R94" s="151"/>
      <c r="S94" s="151"/>
      <c r="T94" s="151"/>
      <c r="U94" s="151"/>
      <c r="V94" s="151"/>
      <c r="W94" s="151"/>
      <c r="X94" s="151"/>
      <c r="Y94" s="151"/>
      <c r="Z94" s="151"/>
      <c r="AA94" s="151"/>
      <c r="AB94" s="151"/>
      <c r="AC94" s="151"/>
      <c r="AD94" s="151"/>
      <c r="AE94" s="151"/>
      <c r="AF94" s="151"/>
      <c r="AG94" s="151"/>
      <c r="AH94" s="151"/>
      <c r="AI94" s="151"/>
      <c r="AJ94" s="151"/>
    </row>
    <row r="95" spans="1:36" ht="12.75" x14ac:dyDescent="0.2">
      <c r="A95" s="151"/>
      <c r="B95" s="234"/>
      <c r="C95" s="135"/>
      <c r="D95" s="136"/>
      <c r="E95" s="136"/>
      <c r="F95" s="146" t="str">
        <f t="shared" si="18"/>
        <v>.</v>
      </c>
      <c r="G95" s="147" t="str">
        <f t="shared" si="16"/>
        <v>.</v>
      </c>
      <c r="H95" s="145"/>
      <c r="I95" s="137"/>
      <c r="J95" s="137"/>
      <c r="K95" s="147" t="str">
        <f t="shared" si="19"/>
        <v>.</v>
      </c>
      <c r="L95" s="137"/>
      <c r="M95" s="137"/>
      <c r="N95" s="147" t="str">
        <f t="shared" si="17"/>
        <v>.</v>
      </c>
      <c r="O95" s="226"/>
      <c r="P95" s="151"/>
      <c r="Q95" s="151"/>
      <c r="R95" s="151"/>
      <c r="S95" s="151"/>
      <c r="T95" s="151"/>
      <c r="U95" s="151"/>
      <c r="V95" s="151"/>
      <c r="W95" s="151"/>
      <c r="X95" s="151"/>
      <c r="Y95" s="151"/>
      <c r="Z95" s="151"/>
      <c r="AA95" s="151"/>
      <c r="AB95" s="151"/>
      <c r="AC95" s="151"/>
      <c r="AD95" s="151"/>
      <c r="AE95" s="151"/>
      <c r="AF95" s="151"/>
      <c r="AG95" s="151"/>
      <c r="AH95" s="151"/>
      <c r="AI95" s="151"/>
      <c r="AJ95" s="151"/>
    </row>
    <row r="96" spans="1:36" ht="12.75" x14ac:dyDescent="0.2">
      <c r="A96" s="151"/>
      <c r="B96" s="234"/>
      <c r="C96" s="135"/>
      <c r="D96" s="136"/>
      <c r="E96" s="136"/>
      <c r="F96" s="146" t="str">
        <f t="shared" si="18"/>
        <v>.</v>
      </c>
      <c r="G96" s="147" t="str">
        <f t="shared" si="16"/>
        <v>.</v>
      </c>
      <c r="H96" s="145"/>
      <c r="I96" s="137"/>
      <c r="J96" s="137"/>
      <c r="K96" s="147" t="str">
        <f t="shared" si="19"/>
        <v>.</v>
      </c>
      <c r="L96" s="137"/>
      <c r="M96" s="137"/>
      <c r="N96" s="147" t="str">
        <f t="shared" si="17"/>
        <v>.</v>
      </c>
      <c r="O96" s="226"/>
      <c r="P96" s="151"/>
      <c r="Q96" s="151"/>
      <c r="R96" s="151"/>
      <c r="S96" s="151"/>
      <c r="T96" s="151"/>
      <c r="U96" s="151"/>
      <c r="V96" s="151"/>
      <c r="W96" s="151"/>
      <c r="X96" s="151"/>
      <c r="Y96" s="151"/>
      <c r="Z96" s="151"/>
      <c r="AA96" s="151"/>
      <c r="AB96" s="151"/>
      <c r="AC96" s="151"/>
      <c r="AD96" s="151"/>
      <c r="AE96" s="151"/>
      <c r="AF96" s="151"/>
      <c r="AG96" s="151"/>
      <c r="AH96" s="151"/>
      <c r="AI96" s="151"/>
      <c r="AJ96" s="151"/>
    </row>
    <row r="97" spans="1:36" ht="12.75" x14ac:dyDescent="0.2">
      <c r="A97" s="151"/>
      <c r="B97" s="234"/>
      <c r="C97" s="135"/>
      <c r="D97" s="136"/>
      <c r="E97" s="136"/>
      <c r="F97" s="146" t="str">
        <f t="shared" si="18"/>
        <v>.</v>
      </c>
      <c r="G97" s="147" t="str">
        <f t="shared" si="16"/>
        <v>.</v>
      </c>
      <c r="H97" s="145"/>
      <c r="I97" s="137"/>
      <c r="J97" s="137"/>
      <c r="K97" s="147" t="str">
        <f t="shared" si="19"/>
        <v>.</v>
      </c>
      <c r="L97" s="137"/>
      <c r="M97" s="137"/>
      <c r="N97" s="147" t="str">
        <f t="shared" si="17"/>
        <v>.</v>
      </c>
      <c r="O97" s="226"/>
      <c r="P97" s="151"/>
      <c r="Q97" s="151"/>
      <c r="R97" s="151"/>
      <c r="S97" s="151"/>
      <c r="T97" s="151"/>
      <c r="U97" s="151"/>
      <c r="V97" s="151"/>
      <c r="W97" s="151"/>
      <c r="X97" s="151"/>
      <c r="Y97" s="151"/>
      <c r="Z97" s="151"/>
      <c r="AA97" s="151"/>
      <c r="AB97" s="151"/>
      <c r="AC97" s="151"/>
      <c r="AD97" s="151"/>
      <c r="AE97" s="151"/>
      <c r="AF97" s="151"/>
      <c r="AG97" s="151"/>
      <c r="AH97" s="151"/>
      <c r="AI97" s="151"/>
      <c r="AJ97" s="151"/>
    </row>
    <row r="98" spans="1:36" ht="12.75" x14ac:dyDescent="0.2">
      <c r="A98" s="151"/>
      <c r="B98" s="234"/>
      <c r="C98" s="135"/>
      <c r="D98" s="136"/>
      <c r="E98" s="136"/>
      <c r="F98" s="146" t="str">
        <f t="shared" si="18"/>
        <v>.</v>
      </c>
      <c r="G98" s="147" t="str">
        <f t="shared" si="16"/>
        <v>.</v>
      </c>
      <c r="H98" s="145"/>
      <c r="I98" s="137"/>
      <c r="J98" s="137"/>
      <c r="K98" s="147" t="str">
        <f t="shared" si="19"/>
        <v>.</v>
      </c>
      <c r="L98" s="137"/>
      <c r="M98" s="137"/>
      <c r="N98" s="147" t="str">
        <f t="shared" si="17"/>
        <v>.</v>
      </c>
      <c r="O98" s="226"/>
      <c r="P98" s="151"/>
      <c r="Q98" s="151"/>
      <c r="R98" s="151"/>
      <c r="S98" s="151"/>
      <c r="T98" s="151"/>
      <c r="U98" s="151"/>
      <c r="V98" s="151"/>
      <c r="W98" s="151"/>
      <c r="X98" s="151"/>
      <c r="Y98" s="151"/>
      <c r="Z98" s="151"/>
      <c r="AA98" s="151"/>
      <c r="AB98" s="151"/>
      <c r="AC98" s="151"/>
      <c r="AD98" s="151"/>
      <c r="AE98" s="151"/>
      <c r="AF98" s="151"/>
      <c r="AG98" s="151"/>
      <c r="AH98" s="151"/>
      <c r="AI98" s="151"/>
      <c r="AJ98" s="151"/>
    </row>
    <row r="99" spans="1:36" ht="12.75" x14ac:dyDescent="0.2">
      <c r="A99" s="151"/>
      <c r="B99" s="234"/>
      <c r="C99" s="135"/>
      <c r="D99" s="136"/>
      <c r="E99" s="136"/>
      <c r="F99" s="146" t="str">
        <f t="shared" si="18"/>
        <v>.</v>
      </c>
      <c r="G99" s="147" t="str">
        <f t="shared" si="16"/>
        <v>.</v>
      </c>
      <c r="H99" s="145"/>
      <c r="I99" s="137"/>
      <c r="J99" s="137"/>
      <c r="K99" s="147" t="str">
        <f t="shared" si="19"/>
        <v>.</v>
      </c>
      <c r="L99" s="137"/>
      <c r="M99" s="137"/>
      <c r="N99" s="147" t="str">
        <f t="shared" si="17"/>
        <v>.</v>
      </c>
      <c r="O99" s="226"/>
      <c r="P99" s="151"/>
      <c r="Q99" s="151"/>
      <c r="R99" s="151"/>
      <c r="S99" s="151"/>
      <c r="T99" s="151"/>
      <c r="U99" s="151"/>
      <c r="V99" s="151"/>
      <c r="W99" s="151"/>
      <c r="X99" s="151"/>
      <c r="Y99" s="151"/>
      <c r="Z99" s="151"/>
      <c r="AA99" s="151"/>
      <c r="AB99" s="151"/>
      <c r="AC99" s="151"/>
      <c r="AD99" s="151"/>
      <c r="AE99" s="151"/>
      <c r="AF99" s="151"/>
      <c r="AG99" s="151"/>
      <c r="AH99" s="151"/>
      <c r="AI99" s="151"/>
      <c r="AJ99" s="151"/>
    </row>
    <row r="100" spans="1:36" ht="12.75" x14ac:dyDescent="0.2">
      <c r="A100" s="151"/>
      <c r="B100" s="234"/>
      <c r="C100" s="135"/>
      <c r="D100" s="136"/>
      <c r="E100" s="136"/>
      <c r="F100" s="146" t="str">
        <f t="shared" si="18"/>
        <v>.</v>
      </c>
      <c r="G100" s="147" t="str">
        <f t="shared" si="16"/>
        <v>.</v>
      </c>
      <c r="H100" s="145"/>
      <c r="I100" s="137"/>
      <c r="J100" s="137"/>
      <c r="K100" s="147" t="str">
        <f t="shared" si="19"/>
        <v>.</v>
      </c>
      <c r="L100" s="137"/>
      <c r="M100" s="137"/>
      <c r="N100" s="147" t="str">
        <f t="shared" si="17"/>
        <v>.</v>
      </c>
      <c r="O100" s="226"/>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row>
    <row r="101" spans="1:36" ht="12.75" x14ac:dyDescent="0.2">
      <c r="A101" s="151"/>
      <c r="B101" s="234"/>
      <c r="C101" s="138"/>
      <c r="D101" s="139"/>
      <c r="E101" s="139"/>
      <c r="F101" s="148" t="str">
        <f t="shared" si="18"/>
        <v>.</v>
      </c>
      <c r="G101" s="149" t="str">
        <f t="shared" si="16"/>
        <v>.</v>
      </c>
      <c r="H101" s="145"/>
      <c r="I101" s="140"/>
      <c r="J101" s="140"/>
      <c r="K101" s="149" t="str">
        <f t="shared" si="19"/>
        <v>.</v>
      </c>
      <c r="L101" s="140"/>
      <c r="M101" s="140"/>
      <c r="N101" s="149" t="str">
        <f t="shared" si="17"/>
        <v>.</v>
      </c>
      <c r="O101" s="226"/>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row>
    <row r="102" spans="1:36" x14ac:dyDescent="0.2">
      <c r="A102" s="151"/>
      <c r="B102" s="234"/>
      <c r="C102" s="141"/>
      <c r="D102" s="150"/>
      <c r="E102" s="150"/>
      <c r="F102" s="150"/>
      <c r="G102" s="150"/>
      <c r="H102" s="150"/>
      <c r="I102" s="150"/>
      <c r="J102" s="150"/>
      <c r="K102" s="150"/>
      <c r="L102" s="150"/>
      <c r="M102" s="150"/>
      <c r="N102" s="150"/>
      <c r="O102" s="226"/>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row>
    <row r="103" spans="1:36" x14ac:dyDescent="0.2">
      <c r="A103" s="151"/>
      <c r="B103" s="234"/>
      <c r="C103" s="141"/>
      <c r="D103" s="150"/>
      <c r="E103" s="150"/>
      <c r="F103" s="150"/>
      <c r="G103" s="150"/>
      <c r="H103" s="150"/>
      <c r="I103" s="150"/>
      <c r="J103" s="150"/>
      <c r="K103" s="150"/>
      <c r="L103" s="150"/>
      <c r="M103" s="150"/>
      <c r="N103" s="150"/>
      <c r="O103" s="226"/>
      <c r="P103" s="151"/>
      <c r="Q103" s="151"/>
      <c r="R103" s="151"/>
      <c r="S103" s="151"/>
      <c r="T103" s="151"/>
      <c r="U103" s="151"/>
      <c r="V103" s="151"/>
      <c r="W103" s="151"/>
      <c r="X103" s="151"/>
      <c r="Y103" s="151"/>
      <c r="Z103" s="151"/>
      <c r="AA103" s="151"/>
      <c r="AB103" s="151"/>
      <c r="AC103" s="151"/>
      <c r="AD103" s="151"/>
      <c r="AE103" s="151"/>
      <c r="AF103" s="151"/>
      <c r="AG103" s="151"/>
      <c r="AH103" s="151"/>
      <c r="AI103" s="151"/>
      <c r="AJ103" s="151"/>
    </row>
    <row r="104" spans="1:36" ht="15.75" x14ac:dyDescent="0.25">
      <c r="A104" s="151"/>
      <c r="B104" s="234"/>
      <c r="C104" s="165" t="s">
        <v>238</v>
      </c>
      <c r="D104" s="150"/>
      <c r="E104" s="150"/>
      <c r="F104" s="150"/>
      <c r="G104" s="150"/>
      <c r="H104" s="150"/>
      <c r="I104" s="150"/>
      <c r="J104" s="150"/>
      <c r="K104" s="150"/>
      <c r="L104" s="150"/>
      <c r="M104" s="150"/>
      <c r="N104" s="150"/>
      <c r="O104" s="226"/>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row>
    <row r="105" spans="1:36" ht="6" customHeight="1" x14ac:dyDescent="0.2">
      <c r="A105" s="151"/>
      <c r="B105" s="234"/>
      <c r="C105" s="141"/>
      <c r="D105" s="150"/>
      <c r="E105" s="150"/>
      <c r="F105" s="150"/>
      <c r="G105" s="150"/>
      <c r="H105" s="150"/>
      <c r="I105" s="150"/>
      <c r="J105" s="150"/>
      <c r="K105" s="150"/>
      <c r="L105" s="150"/>
      <c r="M105" s="150"/>
      <c r="N105" s="150"/>
      <c r="O105" s="226"/>
      <c r="P105" s="151"/>
      <c r="Q105" s="151"/>
      <c r="R105" s="151"/>
      <c r="S105" s="151"/>
      <c r="T105" s="151"/>
      <c r="U105" s="151"/>
      <c r="V105" s="151"/>
      <c r="W105" s="151"/>
      <c r="X105" s="151"/>
      <c r="Y105" s="151"/>
      <c r="Z105" s="151"/>
      <c r="AA105" s="151"/>
      <c r="AB105" s="151"/>
      <c r="AC105" s="151"/>
      <c r="AD105" s="151"/>
      <c r="AE105" s="151"/>
      <c r="AF105" s="151"/>
      <c r="AG105" s="151"/>
      <c r="AH105" s="151"/>
      <c r="AI105" s="151"/>
      <c r="AJ105" s="151"/>
    </row>
    <row r="106" spans="1:36" ht="72" x14ac:dyDescent="0.2">
      <c r="A106" s="151"/>
      <c r="B106" s="234"/>
      <c r="C106" s="189" t="s">
        <v>239</v>
      </c>
      <c r="D106" s="185" t="str">
        <f>"Actual minimum amount levied in "&amp;'WK0 - Input data'!$G$50</f>
        <v>Actual minimum amount levied in 2019-20</v>
      </c>
      <c r="E106" s="185" t="str">
        <f>"Minimum amount to be levied in "&amp;'WK0 - Input data'!$H$50</f>
        <v>Minimum amount to be levied in 2020-21</v>
      </c>
      <c r="F106" s="186" t="s">
        <v>236</v>
      </c>
      <c r="G106" s="186" t="s">
        <v>237</v>
      </c>
      <c r="H106" s="187"/>
      <c r="I106" s="186" t="str">
        <f>"Total Number of Assessments "&amp;'WK0 - Input data'!$G$50</f>
        <v>Total Number of Assessments 2019-20</v>
      </c>
      <c r="J106" s="188" t="str">
        <f>"Number of assessments on the minimum "&amp;'WK0 - Input data'!$G$50</f>
        <v>Number of assessments on the minimum 2019-20</v>
      </c>
      <c r="K106" s="186" t="str">
        <f>"Percentage of assessments on the minimum "&amp;'WK0 - Input data'!$G$50</f>
        <v>Percentage of assessments on the minimum 2019-20</v>
      </c>
      <c r="L106" s="186" t="str">
        <f>"Total Number of Assessments "&amp;'WK0 - Input data'!$H$50</f>
        <v>Total Number of Assessments 2020-21</v>
      </c>
      <c r="M106" s="188" t="str">
        <f>"Number of assessments on the proposed minimum "&amp;'WK0 - Input data'!$H$50</f>
        <v>Number of assessments on the proposed minimum 2020-21</v>
      </c>
      <c r="N106" s="186" t="str">
        <f>"Percentage of assessments on the minimum "&amp;'WK0 - Input data'!$H$50</f>
        <v>Percentage of assessments on the minimum 2020-21</v>
      </c>
      <c r="O106" s="226"/>
      <c r="P106" s="151"/>
      <c r="Q106" s="151"/>
      <c r="R106" s="151"/>
      <c r="S106" s="151"/>
      <c r="T106" s="151"/>
      <c r="U106" s="151"/>
      <c r="V106" s="151"/>
      <c r="W106" s="151"/>
      <c r="X106" s="151"/>
      <c r="Y106" s="151"/>
      <c r="Z106" s="151"/>
      <c r="AA106" s="151"/>
      <c r="AB106" s="151"/>
      <c r="AC106" s="151"/>
      <c r="AD106" s="151"/>
      <c r="AE106" s="151"/>
      <c r="AF106" s="151"/>
      <c r="AG106" s="151"/>
      <c r="AH106" s="151"/>
      <c r="AI106" s="151"/>
      <c r="AJ106" s="151"/>
    </row>
    <row r="107" spans="1:36" x14ac:dyDescent="0.2">
      <c r="A107" s="151"/>
      <c r="B107" s="234"/>
      <c r="C107" s="184" t="str">
        <f>$D$13</f>
        <v>.</v>
      </c>
      <c r="D107" s="251"/>
      <c r="E107" s="251"/>
      <c r="F107" s="288"/>
      <c r="G107" s="288"/>
      <c r="H107" s="281"/>
      <c r="I107" s="288"/>
      <c r="J107" s="289"/>
      <c r="K107" s="288"/>
      <c r="L107" s="288"/>
      <c r="M107" s="289"/>
      <c r="N107" s="288"/>
      <c r="O107" s="226"/>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row>
    <row r="108" spans="1:36" ht="12.75" x14ac:dyDescent="0.2">
      <c r="A108" s="151"/>
      <c r="B108" s="234"/>
      <c r="C108" s="132"/>
      <c r="D108" s="133"/>
      <c r="E108" s="133"/>
      <c r="F108" s="143" t="str">
        <f>IF(D108="",".",IF(E108="",".",E108-D108))</f>
        <v>.</v>
      </c>
      <c r="G108" s="144" t="str">
        <f t="shared" ref="G108:G114" si="20">IF(D108=0,".",F108/D108)</f>
        <v>.</v>
      </c>
      <c r="H108" s="145"/>
      <c r="I108" s="134"/>
      <c r="J108" s="134"/>
      <c r="K108" s="144" t="str">
        <f>IF(I108="",".",IF(J108="",".",J108/I108))</f>
        <v>.</v>
      </c>
      <c r="L108" s="134"/>
      <c r="M108" s="134"/>
      <c r="N108" s="144" t="str">
        <f>IF(L108="",".",IF(M108="",".",M108/L108))</f>
        <v>.</v>
      </c>
      <c r="O108" s="226"/>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row>
    <row r="109" spans="1:36" ht="12.75" x14ac:dyDescent="0.2">
      <c r="A109" s="151"/>
      <c r="B109" s="234"/>
      <c r="C109" s="135"/>
      <c r="D109" s="136"/>
      <c r="E109" s="136"/>
      <c r="F109" s="146" t="str">
        <f t="shared" ref="F109:F114" si="21">IF(D109="",".",IF(E109="",".",E109-D109))</f>
        <v>.</v>
      </c>
      <c r="G109" s="147" t="str">
        <f t="shared" si="20"/>
        <v>.</v>
      </c>
      <c r="H109" s="145"/>
      <c r="I109" s="137"/>
      <c r="J109" s="137"/>
      <c r="K109" s="147" t="str">
        <f t="shared" ref="K109:K114" si="22">IF(I109="",".",IF(J109="",".",J109/I109))</f>
        <v>.</v>
      </c>
      <c r="L109" s="137"/>
      <c r="M109" s="137"/>
      <c r="N109" s="147" t="str">
        <f t="shared" ref="N109:N114" si="23">IF(L109="",".",IF(M109="",".",M109/L109))</f>
        <v>.</v>
      </c>
      <c r="O109" s="226"/>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row>
    <row r="110" spans="1:36" ht="12.75" x14ac:dyDescent="0.2">
      <c r="A110" s="151"/>
      <c r="B110" s="234"/>
      <c r="C110" s="135"/>
      <c r="D110" s="136"/>
      <c r="E110" s="136"/>
      <c r="F110" s="146" t="str">
        <f t="shared" si="21"/>
        <v>.</v>
      </c>
      <c r="G110" s="147" t="str">
        <f t="shared" si="20"/>
        <v>.</v>
      </c>
      <c r="H110" s="145"/>
      <c r="I110" s="137"/>
      <c r="J110" s="137"/>
      <c r="K110" s="147" t="str">
        <f t="shared" si="22"/>
        <v>.</v>
      </c>
      <c r="L110" s="137"/>
      <c r="M110" s="137"/>
      <c r="N110" s="147" t="str">
        <f t="shared" si="23"/>
        <v>.</v>
      </c>
      <c r="O110" s="226"/>
      <c r="P110" s="151"/>
      <c r="Q110" s="151"/>
      <c r="R110" s="151"/>
      <c r="S110" s="151"/>
      <c r="T110" s="151"/>
      <c r="U110" s="151"/>
      <c r="V110" s="151"/>
      <c r="W110" s="151"/>
      <c r="X110" s="151"/>
      <c r="Y110" s="151"/>
      <c r="Z110" s="151"/>
      <c r="AA110" s="151"/>
      <c r="AB110" s="151"/>
      <c r="AC110" s="151"/>
      <c r="AD110" s="151"/>
      <c r="AE110" s="151"/>
      <c r="AF110" s="151"/>
      <c r="AG110" s="151"/>
      <c r="AH110" s="151"/>
      <c r="AI110" s="151"/>
      <c r="AJ110" s="151"/>
    </row>
    <row r="111" spans="1:36" ht="12.75" x14ac:dyDescent="0.2">
      <c r="A111" s="151"/>
      <c r="B111" s="234"/>
      <c r="C111" s="135"/>
      <c r="D111" s="136"/>
      <c r="E111" s="136"/>
      <c r="F111" s="146" t="str">
        <f t="shared" si="21"/>
        <v>.</v>
      </c>
      <c r="G111" s="147" t="str">
        <f t="shared" si="20"/>
        <v>.</v>
      </c>
      <c r="H111" s="145"/>
      <c r="I111" s="137"/>
      <c r="J111" s="137"/>
      <c r="K111" s="147" t="str">
        <f t="shared" si="22"/>
        <v>.</v>
      </c>
      <c r="L111" s="137"/>
      <c r="M111" s="137"/>
      <c r="N111" s="147" t="str">
        <f t="shared" si="23"/>
        <v>.</v>
      </c>
      <c r="O111" s="226"/>
      <c r="P111" s="151"/>
      <c r="Q111" s="151"/>
      <c r="R111" s="151"/>
      <c r="S111" s="151"/>
      <c r="T111" s="151"/>
      <c r="U111" s="151"/>
      <c r="V111" s="151"/>
      <c r="W111" s="151"/>
      <c r="X111" s="151"/>
      <c r="Y111" s="151"/>
      <c r="Z111" s="151"/>
      <c r="AA111" s="151"/>
      <c r="AB111" s="151"/>
      <c r="AC111" s="151"/>
      <c r="AD111" s="151"/>
      <c r="AE111" s="151"/>
      <c r="AF111" s="151"/>
      <c r="AG111" s="151"/>
      <c r="AH111" s="151"/>
      <c r="AI111" s="151"/>
      <c r="AJ111" s="151"/>
    </row>
    <row r="112" spans="1:36" ht="12.75" x14ac:dyDescent="0.2">
      <c r="A112" s="151"/>
      <c r="B112" s="234"/>
      <c r="C112" s="135"/>
      <c r="D112" s="136"/>
      <c r="E112" s="136"/>
      <c r="F112" s="146" t="str">
        <f t="shared" si="21"/>
        <v>.</v>
      </c>
      <c r="G112" s="147" t="str">
        <f t="shared" si="20"/>
        <v>.</v>
      </c>
      <c r="H112" s="145"/>
      <c r="I112" s="137"/>
      <c r="J112" s="137"/>
      <c r="K112" s="147" t="str">
        <f t="shared" si="22"/>
        <v>.</v>
      </c>
      <c r="L112" s="137"/>
      <c r="M112" s="137"/>
      <c r="N112" s="147" t="str">
        <f t="shared" si="23"/>
        <v>.</v>
      </c>
      <c r="O112" s="226"/>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row>
    <row r="113" spans="1:36" ht="12.75" x14ac:dyDescent="0.2">
      <c r="A113" s="151"/>
      <c r="B113" s="234"/>
      <c r="C113" s="135"/>
      <c r="D113" s="136"/>
      <c r="E113" s="136"/>
      <c r="F113" s="146" t="str">
        <f t="shared" si="21"/>
        <v>.</v>
      </c>
      <c r="G113" s="147" t="str">
        <f t="shared" si="20"/>
        <v>.</v>
      </c>
      <c r="H113" s="145"/>
      <c r="I113" s="137"/>
      <c r="J113" s="137"/>
      <c r="K113" s="147" t="str">
        <f t="shared" si="22"/>
        <v>.</v>
      </c>
      <c r="L113" s="137"/>
      <c r="M113" s="137"/>
      <c r="N113" s="147" t="str">
        <f t="shared" si="23"/>
        <v>.</v>
      </c>
      <c r="O113" s="226"/>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row>
    <row r="114" spans="1:36" ht="12.75" x14ac:dyDescent="0.2">
      <c r="A114" s="151"/>
      <c r="B114" s="234"/>
      <c r="C114" s="138"/>
      <c r="D114" s="139"/>
      <c r="E114" s="139"/>
      <c r="F114" s="148" t="str">
        <f t="shared" si="21"/>
        <v>.</v>
      </c>
      <c r="G114" s="149" t="str">
        <f t="shared" si="20"/>
        <v>.</v>
      </c>
      <c r="H114" s="145"/>
      <c r="I114" s="140"/>
      <c r="J114" s="140"/>
      <c r="K114" s="149" t="str">
        <f t="shared" si="22"/>
        <v>.</v>
      </c>
      <c r="L114" s="140"/>
      <c r="M114" s="140"/>
      <c r="N114" s="149" t="str">
        <f t="shared" si="23"/>
        <v>.</v>
      </c>
      <c r="O114" s="226"/>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row>
    <row r="115" spans="1:36" x14ac:dyDescent="0.2">
      <c r="A115" s="151"/>
      <c r="B115" s="234"/>
      <c r="C115" s="184" t="str">
        <f>$D$14</f>
        <v>.</v>
      </c>
      <c r="D115" s="251"/>
      <c r="E115" s="251"/>
      <c r="F115" s="288"/>
      <c r="G115" s="288"/>
      <c r="H115" s="281"/>
      <c r="I115" s="288"/>
      <c r="J115" s="289"/>
      <c r="K115" s="288"/>
      <c r="L115" s="288"/>
      <c r="M115" s="289"/>
      <c r="N115" s="288"/>
      <c r="O115" s="226"/>
      <c r="P115" s="151"/>
      <c r="Q115" s="151"/>
      <c r="R115" s="151"/>
      <c r="S115" s="151"/>
      <c r="T115" s="151"/>
      <c r="U115" s="151"/>
      <c r="V115" s="151"/>
      <c r="W115" s="151"/>
      <c r="X115" s="151"/>
      <c r="Y115" s="151"/>
      <c r="Z115" s="151"/>
      <c r="AA115" s="151"/>
      <c r="AB115" s="151"/>
      <c r="AC115" s="151"/>
      <c r="AD115" s="151"/>
      <c r="AE115" s="151"/>
      <c r="AF115" s="151"/>
      <c r="AG115" s="151"/>
      <c r="AH115" s="151"/>
      <c r="AI115" s="151"/>
      <c r="AJ115" s="151"/>
    </row>
    <row r="116" spans="1:36" ht="12.75" x14ac:dyDescent="0.2">
      <c r="A116" s="151"/>
      <c r="B116" s="234"/>
      <c r="C116" s="132"/>
      <c r="D116" s="133"/>
      <c r="E116" s="133"/>
      <c r="F116" s="143" t="str">
        <f>IF(D116="",".",IF(E116="",".",E116-D116))</f>
        <v>.</v>
      </c>
      <c r="G116" s="144" t="str">
        <f t="shared" ref="G116:G122" si="24">IF(D116=0,".",F116/D116)</f>
        <v>.</v>
      </c>
      <c r="H116" s="145"/>
      <c r="I116" s="134"/>
      <c r="J116" s="134"/>
      <c r="K116" s="144" t="str">
        <f>IF(I116="",".",IF(J116="",".",J116/I116))</f>
        <v>.</v>
      </c>
      <c r="L116" s="134"/>
      <c r="M116" s="134"/>
      <c r="N116" s="144" t="str">
        <f t="shared" ref="N116:N122" si="25">IF(L116="",".",IF(M116="",".",M116/L116))</f>
        <v>.</v>
      </c>
      <c r="O116" s="226"/>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row>
    <row r="117" spans="1:36" ht="12.75" x14ac:dyDescent="0.2">
      <c r="A117" s="151"/>
      <c r="B117" s="234"/>
      <c r="C117" s="135"/>
      <c r="D117" s="136"/>
      <c r="E117" s="136"/>
      <c r="F117" s="146" t="str">
        <f t="shared" ref="F117:F122" si="26">IF(D117="",".",IF(E117="",".",E117-D117))</f>
        <v>.</v>
      </c>
      <c r="G117" s="147" t="str">
        <f t="shared" si="24"/>
        <v>.</v>
      </c>
      <c r="H117" s="145"/>
      <c r="I117" s="137"/>
      <c r="J117" s="137"/>
      <c r="K117" s="147" t="str">
        <f t="shared" ref="K117:K122" si="27">IF(I117="",".",IF(J117="",".",J117/I117))</f>
        <v>.</v>
      </c>
      <c r="L117" s="137"/>
      <c r="M117" s="137"/>
      <c r="N117" s="147" t="str">
        <f t="shared" si="25"/>
        <v>.</v>
      </c>
      <c r="O117" s="226"/>
      <c r="P117" s="151"/>
      <c r="Q117" s="151"/>
      <c r="R117" s="151"/>
      <c r="S117" s="151"/>
      <c r="T117" s="151"/>
      <c r="U117" s="151"/>
      <c r="V117" s="151"/>
      <c r="W117" s="151"/>
      <c r="X117" s="151"/>
      <c r="Y117" s="151"/>
      <c r="Z117" s="151"/>
      <c r="AA117" s="151"/>
      <c r="AB117" s="151"/>
      <c r="AC117" s="151"/>
      <c r="AD117" s="151"/>
      <c r="AE117" s="151"/>
      <c r="AF117" s="151"/>
      <c r="AG117" s="151"/>
      <c r="AH117" s="151"/>
      <c r="AI117" s="151"/>
      <c r="AJ117" s="151"/>
    </row>
    <row r="118" spans="1:36" ht="12.75" x14ac:dyDescent="0.2">
      <c r="A118" s="151"/>
      <c r="B118" s="234"/>
      <c r="C118" s="135"/>
      <c r="D118" s="136"/>
      <c r="E118" s="136"/>
      <c r="F118" s="146" t="str">
        <f t="shared" si="26"/>
        <v>.</v>
      </c>
      <c r="G118" s="147" t="str">
        <f t="shared" si="24"/>
        <v>.</v>
      </c>
      <c r="H118" s="145"/>
      <c r="I118" s="137"/>
      <c r="J118" s="137"/>
      <c r="K118" s="147" t="str">
        <f t="shared" si="27"/>
        <v>.</v>
      </c>
      <c r="L118" s="137"/>
      <c r="M118" s="137"/>
      <c r="N118" s="147" t="str">
        <f t="shared" si="25"/>
        <v>.</v>
      </c>
      <c r="O118" s="226"/>
      <c r="P118" s="151"/>
      <c r="Q118" s="151"/>
      <c r="R118" s="151"/>
      <c r="S118" s="151"/>
      <c r="T118" s="151"/>
      <c r="U118" s="151"/>
      <c r="V118" s="151"/>
      <c r="W118" s="151"/>
      <c r="X118" s="151"/>
      <c r="Y118" s="151"/>
      <c r="Z118" s="151"/>
      <c r="AA118" s="151"/>
      <c r="AB118" s="151"/>
      <c r="AC118" s="151"/>
      <c r="AD118" s="151"/>
      <c r="AE118" s="151"/>
      <c r="AF118" s="151"/>
      <c r="AG118" s="151"/>
      <c r="AH118" s="151"/>
      <c r="AI118" s="151"/>
      <c r="AJ118" s="151"/>
    </row>
    <row r="119" spans="1:36" ht="12.75" x14ac:dyDescent="0.2">
      <c r="A119" s="151"/>
      <c r="B119" s="234"/>
      <c r="C119" s="135"/>
      <c r="D119" s="136"/>
      <c r="E119" s="136"/>
      <c r="F119" s="146" t="str">
        <f t="shared" si="26"/>
        <v>.</v>
      </c>
      <c r="G119" s="147" t="str">
        <f t="shared" si="24"/>
        <v>.</v>
      </c>
      <c r="H119" s="145"/>
      <c r="I119" s="137"/>
      <c r="J119" s="137"/>
      <c r="K119" s="147" t="str">
        <f t="shared" si="27"/>
        <v>.</v>
      </c>
      <c r="L119" s="137"/>
      <c r="M119" s="137"/>
      <c r="N119" s="147" t="str">
        <f t="shared" si="25"/>
        <v>.</v>
      </c>
      <c r="O119" s="226"/>
      <c r="P119" s="151"/>
      <c r="Q119" s="151"/>
      <c r="R119" s="151"/>
      <c r="S119" s="151"/>
      <c r="T119" s="151"/>
      <c r="U119" s="151"/>
      <c r="V119" s="151"/>
      <c r="W119" s="151"/>
      <c r="X119" s="151"/>
      <c r="Y119" s="151"/>
      <c r="Z119" s="151"/>
      <c r="AA119" s="151"/>
      <c r="AB119" s="151"/>
      <c r="AC119" s="151"/>
      <c r="AD119" s="151"/>
      <c r="AE119" s="151"/>
      <c r="AF119" s="151"/>
      <c r="AG119" s="151"/>
      <c r="AH119" s="151"/>
      <c r="AI119" s="151"/>
      <c r="AJ119" s="151"/>
    </row>
    <row r="120" spans="1:36" ht="12.75" x14ac:dyDescent="0.2">
      <c r="A120" s="151"/>
      <c r="B120" s="234"/>
      <c r="C120" s="135"/>
      <c r="D120" s="136"/>
      <c r="E120" s="136"/>
      <c r="F120" s="146" t="str">
        <f t="shared" si="26"/>
        <v>.</v>
      </c>
      <c r="G120" s="147" t="str">
        <f t="shared" si="24"/>
        <v>.</v>
      </c>
      <c r="H120" s="145"/>
      <c r="I120" s="137"/>
      <c r="J120" s="137"/>
      <c r="K120" s="147" t="str">
        <f t="shared" si="27"/>
        <v>.</v>
      </c>
      <c r="L120" s="137"/>
      <c r="M120" s="137"/>
      <c r="N120" s="147" t="str">
        <f t="shared" si="25"/>
        <v>.</v>
      </c>
      <c r="O120" s="226"/>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row>
    <row r="121" spans="1:36" ht="12.75" x14ac:dyDescent="0.2">
      <c r="A121" s="151"/>
      <c r="B121" s="234"/>
      <c r="C121" s="135"/>
      <c r="D121" s="136"/>
      <c r="E121" s="136"/>
      <c r="F121" s="146" t="str">
        <f t="shared" si="26"/>
        <v>.</v>
      </c>
      <c r="G121" s="147" t="str">
        <f t="shared" si="24"/>
        <v>.</v>
      </c>
      <c r="H121" s="145"/>
      <c r="I121" s="137"/>
      <c r="J121" s="137"/>
      <c r="K121" s="147" t="str">
        <f t="shared" si="27"/>
        <v>.</v>
      </c>
      <c r="L121" s="137"/>
      <c r="M121" s="137"/>
      <c r="N121" s="147" t="str">
        <f t="shared" si="25"/>
        <v>.</v>
      </c>
      <c r="O121" s="226"/>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row>
    <row r="122" spans="1:36" ht="12.75" x14ac:dyDescent="0.2">
      <c r="A122" s="151"/>
      <c r="B122" s="234"/>
      <c r="C122" s="138"/>
      <c r="D122" s="139"/>
      <c r="E122" s="139"/>
      <c r="F122" s="148" t="str">
        <f t="shared" si="26"/>
        <v>.</v>
      </c>
      <c r="G122" s="149" t="str">
        <f t="shared" si="24"/>
        <v>.</v>
      </c>
      <c r="H122" s="145"/>
      <c r="I122" s="140"/>
      <c r="J122" s="140"/>
      <c r="K122" s="149" t="str">
        <f t="shared" si="27"/>
        <v>.</v>
      </c>
      <c r="L122" s="140"/>
      <c r="M122" s="140"/>
      <c r="N122" s="149" t="str">
        <f t="shared" si="25"/>
        <v>.</v>
      </c>
      <c r="O122" s="226"/>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row>
    <row r="123" spans="1:36" x14ac:dyDescent="0.2">
      <c r="A123" s="151"/>
      <c r="B123" s="234"/>
      <c r="C123" s="184" t="str">
        <f>$D$15</f>
        <v>.</v>
      </c>
      <c r="D123" s="251"/>
      <c r="E123" s="251"/>
      <c r="F123" s="288"/>
      <c r="G123" s="288"/>
      <c r="H123" s="281"/>
      <c r="I123" s="288"/>
      <c r="J123" s="289"/>
      <c r="K123" s="288"/>
      <c r="L123" s="288"/>
      <c r="M123" s="289"/>
      <c r="N123" s="288"/>
      <c r="O123" s="226"/>
      <c r="P123" s="151"/>
      <c r="Q123" s="151"/>
      <c r="R123" s="151"/>
      <c r="S123" s="151"/>
      <c r="T123" s="151"/>
      <c r="U123" s="151"/>
      <c r="V123" s="151"/>
      <c r="W123" s="151"/>
      <c r="X123" s="151"/>
      <c r="Y123" s="151"/>
      <c r="Z123" s="151"/>
      <c r="AA123" s="151"/>
      <c r="AB123" s="151"/>
      <c r="AC123" s="151"/>
      <c r="AD123" s="151"/>
      <c r="AE123" s="151"/>
      <c r="AF123" s="151"/>
      <c r="AG123" s="151"/>
      <c r="AH123" s="151"/>
      <c r="AI123" s="151"/>
      <c r="AJ123" s="151"/>
    </row>
    <row r="124" spans="1:36" ht="12.75" x14ac:dyDescent="0.2">
      <c r="A124" s="151"/>
      <c r="B124" s="234"/>
      <c r="C124" s="132"/>
      <c r="D124" s="133"/>
      <c r="E124" s="133"/>
      <c r="F124" s="143" t="str">
        <f>IF(D124="",".",IF(E124="",".",E124-D124))</f>
        <v>.</v>
      </c>
      <c r="G124" s="144" t="str">
        <f t="shared" ref="G124:G130" si="28">IF(D124=0,".",F124/D124)</f>
        <v>.</v>
      </c>
      <c r="H124" s="145"/>
      <c r="I124" s="134"/>
      <c r="J124" s="134"/>
      <c r="K124" s="144" t="str">
        <f>IF(I124="",".",IF(J124="",".",J124/I124))</f>
        <v>.</v>
      </c>
      <c r="L124" s="134"/>
      <c r="M124" s="134"/>
      <c r="N124" s="144" t="str">
        <f t="shared" ref="N124:N130" si="29">IF(L124="",".",IF(M124="",".",M124/L124))</f>
        <v>.</v>
      </c>
      <c r="O124" s="226"/>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row>
    <row r="125" spans="1:36" ht="12.75" x14ac:dyDescent="0.2">
      <c r="A125" s="151"/>
      <c r="B125" s="234"/>
      <c r="C125" s="135"/>
      <c r="D125" s="136"/>
      <c r="E125" s="136"/>
      <c r="F125" s="146" t="str">
        <f t="shared" ref="F125:F130" si="30">IF(D125="",".",IF(E125="",".",E125-D125))</f>
        <v>.</v>
      </c>
      <c r="G125" s="147" t="str">
        <f t="shared" si="28"/>
        <v>.</v>
      </c>
      <c r="H125" s="145"/>
      <c r="I125" s="137"/>
      <c r="J125" s="137"/>
      <c r="K125" s="147" t="str">
        <f t="shared" ref="K125:K130" si="31">IF(I125="",".",IF(J125="",".",J125/I125))</f>
        <v>.</v>
      </c>
      <c r="L125" s="137"/>
      <c r="M125" s="137"/>
      <c r="N125" s="147" t="str">
        <f t="shared" si="29"/>
        <v>.</v>
      </c>
      <c r="O125" s="226"/>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row>
    <row r="126" spans="1:36" ht="12.75" x14ac:dyDescent="0.2">
      <c r="A126" s="151"/>
      <c r="B126" s="234"/>
      <c r="C126" s="135"/>
      <c r="D126" s="136"/>
      <c r="E126" s="136"/>
      <c r="F126" s="146" t="str">
        <f t="shared" si="30"/>
        <v>.</v>
      </c>
      <c r="G126" s="147" t="str">
        <f t="shared" si="28"/>
        <v>.</v>
      </c>
      <c r="H126" s="145"/>
      <c r="I126" s="137"/>
      <c r="J126" s="137"/>
      <c r="K126" s="147" t="str">
        <f t="shared" si="31"/>
        <v>.</v>
      </c>
      <c r="L126" s="137"/>
      <c r="M126" s="137"/>
      <c r="N126" s="147" t="str">
        <f t="shared" si="29"/>
        <v>.</v>
      </c>
      <c r="O126" s="226"/>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row>
    <row r="127" spans="1:36" ht="12.75" x14ac:dyDescent="0.2">
      <c r="A127" s="151"/>
      <c r="B127" s="234"/>
      <c r="C127" s="135"/>
      <c r="D127" s="136"/>
      <c r="E127" s="136"/>
      <c r="F127" s="146" t="str">
        <f t="shared" si="30"/>
        <v>.</v>
      </c>
      <c r="G127" s="147" t="str">
        <f t="shared" si="28"/>
        <v>.</v>
      </c>
      <c r="H127" s="145"/>
      <c r="I127" s="137"/>
      <c r="J127" s="137"/>
      <c r="K127" s="147" t="str">
        <f t="shared" si="31"/>
        <v>.</v>
      </c>
      <c r="L127" s="137"/>
      <c r="M127" s="137"/>
      <c r="N127" s="147" t="str">
        <f t="shared" si="29"/>
        <v>.</v>
      </c>
      <c r="O127" s="226"/>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1"/>
    </row>
    <row r="128" spans="1:36" ht="12.75" x14ac:dyDescent="0.2">
      <c r="A128" s="151"/>
      <c r="B128" s="234"/>
      <c r="C128" s="135"/>
      <c r="D128" s="136"/>
      <c r="E128" s="136"/>
      <c r="F128" s="146" t="str">
        <f t="shared" si="30"/>
        <v>.</v>
      </c>
      <c r="G128" s="147" t="str">
        <f t="shared" si="28"/>
        <v>.</v>
      </c>
      <c r="H128" s="145"/>
      <c r="I128" s="137"/>
      <c r="J128" s="137"/>
      <c r="K128" s="147" t="str">
        <f t="shared" si="31"/>
        <v>.</v>
      </c>
      <c r="L128" s="137"/>
      <c r="M128" s="137"/>
      <c r="N128" s="147" t="str">
        <f t="shared" si="29"/>
        <v>.</v>
      </c>
      <c r="O128" s="226"/>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row>
    <row r="129" spans="1:36" ht="12.75" x14ac:dyDescent="0.2">
      <c r="A129" s="151"/>
      <c r="B129" s="234"/>
      <c r="C129" s="135"/>
      <c r="D129" s="136"/>
      <c r="E129" s="136"/>
      <c r="F129" s="146" t="str">
        <f t="shared" si="30"/>
        <v>.</v>
      </c>
      <c r="G129" s="147" t="str">
        <f t="shared" si="28"/>
        <v>.</v>
      </c>
      <c r="H129" s="145"/>
      <c r="I129" s="137"/>
      <c r="J129" s="137"/>
      <c r="K129" s="147" t="str">
        <f t="shared" si="31"/>
        <v>.</v>
      </c>
      <c r="L129" s="137"/>
      <c r="M129" s="137"/>
      <c r="N129" s="147" t="str">
        <f t="shared" si="29"/>
        <v>.</v>
      </c>
      <c r="O129" s="226"/>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row>
    <row r="130" spans="1:36" ht="12.75" x14ac:dyDescent="0.2">
      <c r="A130" s="151"/>
      <c r="B130" s="234"/>
      <c r="C130" s="138"/>
      <c r="D130" s="139"/>
      <c r="E130" s="139"/>
      <c r="F130" s="148" t="str">
        <f t="shared" si="30"/>
        <v>.</v>
      </c>
      <c r="G130" s="149" t="str">
        <f t="shared" si="28"/>
        <v>.</v>
      </c>
      <c r="H130" s="145"/>
      <c r="I130" s="140"/>
      <c r="J130" s="140"/>
      <c r="K130" s="149" t="str">
        <f t="shared" si="31"/>
        <v>.</v>
      </c>
      <c r="L130" s="140"/>
      <c r="M130" s="140"/>
      <c r="N130" s="149" t="str">
        <f t="shared" si="29"/>
        <v>.</v>
      </c>
      <c r="O130" s="226"/>
      <c r="P130" s="151"/>
      <c r="Q130" s="151"/>
      <c r="R130" s="151"/>
      <c r="S130" s="151"/>
      <c r="T130" s="151"/>
      <c r="U130" s="151"/>
      <c r="V130" s="151"/>
      <c r="W130" s="151"/>
      <c r="X130" s="151"/>
      <c r="Y130" s="151"/>
      <c r="Z130" s="151"/>
      <c r="AA130" s="151"/>
      <c r="AB130" s="151"/>
      <c r="AC130" s="151"/>
      <c r="AD130" s="151"/>
      <c r="AE130" s="151"/>
      <c r="AF130" s="151"/>
      <c r="AG130" s="151"/>
      <c r="AH130" s="151"/>
      <c r="AI130" s="151"/>
      <c r="AJ130" s="151"/>
    </row>
    <row r="131" spans="1:36" x14ac:dyDescent="0.2">
      <c r="A131" s="151"/>
      <c r="B131" s="234"/>
      <c r="C131" s="184" t="str">
        <f>$D$16</f>
        <v>.</v>
      </c>
      <c r="D131" s="251"/>
      <c r="E131" s="251"/>
      <c r="F131" s="288"/>
      <c r="G131" s="288"/>
      <c r="H131" s="281"/>
      <c r="I131" s="288"/>
      <c r="J131" s="289"/>
      <c r="K131" s="288"/>
      <c r="L131" s="288"/>
      <c r="M131" s="289"/>
      <c r="N131" s="288"/>
      <c r="O131" s="226"/>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row>
    <row r="132" spans="1:36" ht="12.75" x14ac:dyDescent="0.2">
      <c r="A132" s="151"/>
      <c r="B132" s="234"/>
      <c r="C132" s="132"/>
      <c r="D132" s="133"/>
      <c r="E132" s="133"/>
      <c r="F132" s="143" t="str">
        <f>IF(D132="",".",IF(E132="",".",E132-D132))</f>
        <v>.</v>
      </c>
      <c r="G132" s="144" t="str">
        <f t="shared" ref="G132:G138" si="32">IF(D132=0,".",F132/D132)</f>
        <v>.</v>
      </c>
      <c r="H132" s="145"/>
      <c r="I132" s="134"/>
      <c r="J132" s="134"/>
      <c r="K132" s="144" t="str">
        <f>IF(I132="",".",IF(J132="",".",J132/I132))</f>
        <v>.</v>
      </c>
      <c r="L132" s="134"/>
      <c r="M132" s="134"/>
      <c r="N132" s="144" t="str">
        <f t="shared" ref="N132:N138" si="33">IF(L132="",".",IF(M132="",".",M132/L132))</f>
        <v>.</v>
      </c>
      <c r="O132" s="226"/>
      <c r="P132" s="151"/>
      <c r="Q132" s="151"/>
      <c r="R132" s="151"/>
      <c r="S132" s="151"/>
      <c r="T132" s="151"/>
      <c r="U132" s="151"/>
      <c r="V132" s="151"/>
      <c r="W132" s="151"/>
      <c r="X132" s="151"/>
      <c r="Y132" s="151"/>
      <c r="Z132" s="151"/>
      <c r="AA132" s="151"/>
      <c r="AB132" s="151"/>
      <c r="AC132" s="151"/>
      <c r="AD132" s="151"/>
      <c r="AE132" s="151"/>
      <c r="AF132" s="151"/>
      <c r="AG132" s="151"/>
      <c r="AH132" s="151"/>
      <c r="AI132" s="151"/>
      <c r="AJ132" s="151"/>
    </row>
    <row r="133" spans="1:36" ht="12.75" x14ac:dyDescent="0.2">
      <c r="A133" s="151"/>
      <c r="B133" s="234"/>
      <c r="C133" s="135"/>
      <c r="D133" s="136"/>
      <c r="E133" s="136"/>
      <c r="F133" s="146" t="str">
        <f t="shared" ref="F133:F138" si="34">IF(D133="",".",IF(E133="",".",E133-D133))</f>
        <v>.</v>
      </c>
      <c r="G133" s="147" t="str">
        <f t="shared" si="32"/>
        <v>.</v>
      </c>
      <c r="H133" s="145"/>
      <c r="I133" s="137"/>
      <c r="J133" s="137"/>
      <c r="K133" s="147" t="str">
        <f t="shared" ref="K133:K138" si="35">IF(I133="",".",IF(J133="",".",J133/I133))</f>
        <v>.</v>
      </c>
      <c r="L133" s="137"/>
      <c r="M133" s="137"/>
      <c r="N133" s="147" t="str">
        <f t="shared" si="33"/>
        <v>.</v>
      </c>
      <c r="O133" s="226"/>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row>
    <row r="134" spans="1:36" ht="12.75" x14ac:dyDescent="0.2">
      <c r="A134" s="151"/>
      <c r="B134" s="234"/>
      <c r="C134" s="135"/>
      <c r="D134" s="136"/>
      <c r="E134" s="136"/>
      <c r="F134" s="146" t="str">
        <f t="shared" si="34"/>
        <v>.</v>
      </c>
      <c r="G134" s="147" t="str">
        <f t="shared" si="32"/>
        <v>.</v>
      </c>
      <c r="H134" s="145"/>
      <c r="I134" s="137"/>
      <c r="J134" s="137"/>
      <c r="K134" s="147" t="str">
        <f t="shared" si="35"/>
        <v>.</v>
      </c>
      <c r="L134" s="137"/>
      <c r="M134" s="137"/>
      <c r="N134" s="147" t="str">
        <f t="shared" si="33"/>
        <v>.</v>
      </c>
      <c r="O134" s="226"/>
      <c r="P134" s="151"/>
      <c r="Q134" s="151"/>
      <c r="R134" s="151"/>
      <c r="S134" s="151"/>
      <c r="T134" s="151"/>
      <c r="U134" s="151"/>
      <c r="V134" s="151"/>
      <c r="W134" s="151"/>
      <c r="X134" s="151"/>
      <c r="Y134" s="151"/>
      <c r="Z134" s="151"/>
      <c r="AA134" s="151"/>
      <c r="AB134" s="151"/>
      <c r="AC134" s="151"/>
      <c r="AD134" s="151"/>
      <c r="AE134" s="151"/>
      <c r="AF134" s="151"/>
      <c r="AG134" s="151"/>
      <c r="AH134" s="151"/>
      <c r="AI134" s="151"/>
      <c r="AJ134" s="151"/>
    </row>
    <row r="135" spans="1:36" ht="12.75" x14ac:dyDescent="0.2">
      <c r="A135" s="151"/>
      <c r="B135" s="234"/>
      <c r="C135" s="135"/>
      <c r="D135" s="136"/>
      <c r="E135" s="136"/>
      <c r="F135" s="146" t="str">
        <f t="shared" si="34"/>
        <v>.</v>
      </c>
      <c r="G135" s="147" t="str">
        <f t="shared" si="32"/>
        <v>.</v>
      </c>
      <c r="H135" s="145"/>
      <c r="I135" s="137"/>
      <c r="J135" s="137"/>
      <c r="K135" s="147" t="str">
        <f t="shared" si="35"/>
        <v>.</v>
      </c>
      <c r="L135" s="137"/>
      <c r="M135" s="137"/>
      <c r="N135" s="147" t="str">
        <f t="shared" si="33"/>
        <v>.</v>
      </c>
      <c r="O135" s="226"/>
      <c r="P135" s="151"/>
      <c r="Q135" s="151"/>
      <c r="R135" s="151"/>
      <c r="S135" s="151"/>
      <c r="T135" s="151"/>
      <c r="U135" s="151"/>
      <c r="V135" s="151"/>
      <c r="W135" s="151"/>
      <c r="X135" s="151"/>
      <c r="Y135" s="151"/>
      <c r="Z135" s="151"/>
      <c r="AA135" s="151"/>
      <c r="AB135" s="151"/>
      <c r="AC135" s="151"/>
      <c r="AD135" s="151"/>
      <c r="AE135" s="151"/>
      <c r="AF135" s="151"/>
      <c r="AG135" s="151"/>
      <c r="AH135" s="151"/>
      <c r="AI135" s="151"/>
      <c r="AJ135" s="151"/>
    </row>
    <row r="136" spans="1:36" ht="12.75" x14ac:dyDescent="0.2">
      <c r="A136" s="151"/>
      <c r="B136" s="234"/>
      <c r="C136" s="135"/>
      <c r="D136" s="136"/>
      <c r="E136" s="136"/>
      <c r="F136" s="146" t="str">
        <f t="shared" si="34"/>
        <v>.</v>
      </c>
      <c r="G136" s="147" t="str">
        <f t="shared" si="32"/>
        <v>.</v>
      </c>
      <c r="H136" s="145"/>
      <c r="I136" s="137"/>
      <c r="J136" s="137"/>
      <c r="K136" s="147" t="str">
        <f t="shared" si="35"/>
        <v>.</v>
      </c>
      <c r="L136" s="137"/>
      <c r="M136" s="137"/>
      <c r="N136" s="147" t="str">
        <f t="shared" si="33"/>
        <v>.</v>
      </c>
      <c r="O136" s="226"/>
      <c r="P136" s="151"/>
      <c r="Q136" s="151"/>
      <c r="R136" s="151"/>
      <c r="S136" s="151"/>
      <c r="T136" s="151"/>
      <c r="U136" s="151"/>
      <c r="V136" s="151"/>
      <c r="W136" s="151"/>
      <c r="X136" s="151"/>
      <c r="Y136" s="151"/>
      <c r="Z136" s="151"/>
      <c r="AA136" s="151"/>
      <c r="AB136" s="151"/>
      <c r="AC136" s="151"/>
      <c r="AD136" s="151"/>
      <c r="AE136" s="151"/>
      <c r="AF136" s="151"/>
      <c r="AG136" s="151"/>
      <c r="AH136" s="151"/>
      <c r="AI136" s="151"/>
      <c r="AJ136" s="151"/>
    </row>
    <row r="137" spans="1:36" ht="12.75" x14ac:dyDescent="0.2">
      <c r="A137" s="151"/>
      <c r="B137" s="234"/>
      <c r="C137" s="135"/>
      <c r="D137" s="136"/>
      <c r="E137" s="136"/>
      <c r="F137" s="146" t="str">
        <f t="shared" si="34"/>
        <v>.</v>
      </c>
      <c r="G137" s="147" t="str">
        <f t="shared" si="32"/>
        <v>.</v>
      </c>
      <c r="H137" s="145"/>
      <c r="I137" s="137"/>
      <c r="J137" s="137"/>
      <c r="K137" s="147" t="str">
        <f t="shared" si="35"/>
        <v>.</v>
      </c>
      <c r="L137" s="137"/>
      <c r="M137" s="137"/>
      <c r="N137" s="147" t="str">
        <f t="shared" si="33"/>
        <v>.</v>
      </c>
      <c r="O137" s="226"/>
      <c r="P137" s="151"/>
      <c r="Q137" s="151"/>
      <c r="R137" s="151"/>
      <c r="S137" s="151"/>
      <c r="T137" s="151"/>
      <c r="U137" s="151"/>
      <c r="V137" s="151"/>
      <c r="W137" s="151"/>
      <c r="X137" s="151"/>
      <c r="Y137" s="151"/>
      <c r="Z137" s="151"/>
      <c r="AA137" s="151"/>
      <c r="AB137" s="151"/>
      <c r="AC137" s="151"/>
      <c r="AD137" s="151"/>
      <c r="AE137" s="151"/>
      <c r="AF137" s="151"/>
      <c r="AG137" s="151"/>
      <c r="AH137" s="151"/>
      <c r="AI137" s="151"/>
      <c r="AJ137" s="151"/>
    </row>
    <row r="138" spans="1:36" ht="12.75" x14ac:dyDescent="0.2">
      <c r="A138" s="151"/>
      <c r="B138" s="234"/>
      <c r="C138" s="138"/>
      <c r="D138" s="139"/>
      <c r="E138" s="139"/>
      <c r="F138" s="148" t="str">
        <f t="shared" si="34"/>
        <v>.</v>
      </c>
      <c r="G138" s="149" t="str">
        <f t="shared" si="32"/>
        <v>.</v>
      </c>
      <c r="H138" s="145"/>
      <c r="I138" s="140"/>
      <c r="J138" s="140"/>
      <c r="K138" s="149" t="str">
        <f t="shared" si="35"/>
        <v>.</v>
      </c>
      <c r="L138" s="140"/>
      <c r="M138" s="140"/>
      <c r="N138" s="149" t="str">
        <f t="shared" si="33"/>
        <v>.</v>
      </c>
      <c r="O138" s="226"/>
      <c r="P138" s="151"/>
      <c r="Q138" s="151"/>
      <c r="R138" s="151"/>
      <c r="S138" s="151"/>
      <c r="T138" s="151"/>
      <c r="U138" s="151"/>
      <c r="V138" s="151"/>
      <c r="W138" s="151"/>
      <c r="X138" s="151"/>
      <c r="Y138" s="151"/>
      <c r="Z138" s="151"/>
      <c r="AA138" s="151"/>
      <c r="AB138" s="151"/>
      <c r="AC138" s="151"/>
      <c r="AD138" s="151"/>
      <c r="AE138" s="151"/>
      <c r="AF138" s="151"/>
      <c r="AG138" s="151"/>
      <c r="AH138" s="151"/>
      <c r="AI138" s="151"/>
      <c r="AJ138" s="151"/>
    </row>
    <row r="139" spans="1:36" x14ac:dyDescent="0.2">
      <c r="A139" s="151"/>
      <c r="B139" s="234"/>
      <c r="C139" s="184" t="str">
        <f>$D$17</f>
        <v>.</v>
      </c>
      <c r="D139" s="251"/>
      <c r="E139" s="251"/>
      <c r="F139" s="288"/>
      <c r="G139" s="288"/>
      <c r="H139" s="281"/>
      <c r="I139" s="288"/>
      <c r="J139" s="289"/>
      <c r="K139" s="288"/>
      <c r="L139" s="288"/>
      <c r="M139" s="289"/>
      <c r="N139" s="288"/>
      <c r="O139" s="226"/>
      <c r="P139" s="151"/>
      <c r="Q139" s="151"/>
      <c r="R139" s="151"/>
      <c r="S139" s="151"/>
      <c r="T139" s="151"/>
      <c r="U139" s="151"/>
      <c r="V139" s="151"/>
      <c r="W139" s="151"/>
      <c r="X139" s="151"/>
      <c r="Y139" s="151"/>
      <c r="Z139" s="151"/>
      <c r="AA139" s="151"/>
      <c r="AB139" s="151"/>
      <c r="AC139" s="151"/>
      <c r="AD139" s="151"/>
      <c r="AE139" s="151"/>
      <c r="AF139" s="151"/>
      <c r="AG139" s="151"/>
      <c r="AH139" s="151"/>
      <c r="AI139" s="151"/>
      <c r="AJ139" s="151"/>
    </row>
    <row r="140" spans="1:36" ht="12.75" x14ac:dyDescent="0.2">
      <c r="A140" s="151"/>
      <c r="B140" s="234"/>
      <c r="C140" s="132"/>
      <c r="D140" s="133"/>
      <c r="E140" s="133"/>
      <c r="F140" s="143" t="str">
        <f>IF(D140="",".",IF(E140="",".",E140-D140))</f>
        <v>.</v>
      </c>
      <c r="G140" s="144" t="str">
        <f t="shared" ref="G140:G146" si="36">IF(D140=0,".",F140/D140)</f>
        <v>.</v>
      </c>
      <c r="H140" s="145"/>
      <c r="I140" s="134"/>
      <c r="J140" s="134"/>
      <c r="K140" s="144" t="str">
        <f>IF(I140="",".",IF(J140="",".",J140/I140))</f>
        <v>.</v>
      </c>
      <c r="L140" s="134"/>
      <c r="M140" s="134"/>
      <c r="N140" s="144" t="str">
        <f t="shared" ref="N140:N146" si="37">IF(L140="",".",IF(M140="",".",M140/L140))</f>
        <v>.</v>
      </c>
      <c r="O140" s="226"/>
      <c r="P140" s="151"/>
      <c r="Q140" s="151"/>
      <c r="R140" s="151"/>
      <c r="S140" s="151"/>
      <c r="T140" s="151"/>
      <c r="U140" s="151"/>
      <c r="V140" s="151"/>
      <c r="W140" s="151"/>
      <c r="X140" s="151"/>
      <c r="Y140" s="151"/>
      <c r="Z140" s="151"/>
      <c r="AA140" s="151"/>
      <c r="AB140" s="151"/>
      <c r="AC140" s="151"/>
      <c r="AD140" s="151"/>
      <c r="AE140" s="151"/>
      <c r="AF140" s="151"/>
      <c r="AG140" s="151"/>
      <c r="AH140" s="151"/>
      <c r="AI140" s="151"/>
      <c r="AJ140" s="151"/>
    </row>
    <row r="141" spans="1:36" ht="12.75" x14ac:dyDescent="0.2">
      <c r="A141" s="151"/>
      <c r="B141" s="234"/>
      <c r="C141" s="135"/>
      <c r="D141" s="136"/>
      <c r="E141" s="136"/>
      <c r="F141" s="146" t="str">
        <f t="shared" ref="F141:F146" si="38">IF(D141="",".",IF(E141="",".",E141-D141))</f>
        <v>.</v>
      </c>
      <c r="G141" s="147" t="str">
        <f t="shared" si="36"/>
        <v>.</v>
      </c>
      <c r="H141" s="145"/>
      <c r="I141" s="137"/>
      <c r="J141" s="137"/>
      <c r="K141" s="147" t="str">
        <f t="shared" ref="K141:K146" si="39">IF(I141="",".",IF(J141="",".",J141/I141))</f>
        <v>.</v>
      </c>
      <c r="L141" s="137"/>
      <c r="M141" s="137"/>
      <c r="N141" s="147" t="str">
        <f t="shared" si="37"/>
        <v>.</v>
      </c>
      <c r="O141" s="226"/>
      <c r="P141" s="151"/>
      <c r="Q141" s="151"/>
      <c r="R141" s="151"/>
      <c r="S141" s="151"/>
      <c r="T141" s="151"/>
      <c r="U141" s="151"/>
      <c r="V141" s="151"/>
      <c r="W141" s="151"/>
      <c r="X141" s="151"/>
      <c r="Y141" s="151"/>
      <c r="Z141" s="151"/>
      <c r="AA141" s="151"/>
      <c r="AB141" s="151"/>
      <c r="AC141" s="151"/>
      <c r="AD141" s="151"/>
      <c r="AE141" s="151"/>
      <c r="AF141" s="151"/>
      <c r="AG141" s="151"/>
      <c r="AH141" s="151"/>
      <c r="AI141" s="151"/>
      <c r="AJ141" s="151"/>
    </row>
    <row r="142" spans="1:36" ht="12.75" x14ac:dyDescent="0.2">
      <c r="A142" s="151"/>
      <c r="B142" s="234"/>
      <c r="C142" s="135"/>
      <c r="D142" s="136"/>
      <c r="E142" s="136"/>
      <c r="F142" s="146" t="str">
        <f t="shared" si="38"/>
        <v>.</v>
      </c>
      <c r="G142" s="147" t="str">
        <f t="shared" si="36"/>
        <v>.</v>
      </c>
      <c r="H142" s="145"/>
      <c r="I142" s="137"/>
      <c r="J142" s="137"/>
      <c r="K142" s="147" t="str">
        <f t="shared" si="39"/>
        <v>.</v>
      </c>
      <c r="L142" s="137"/>
      <c r="M142" s="137"/>
      <c r="N142" s="147" t="str">
        <f t="shared" si="37"/>
        <v>.</v>
      </c>
      <c r="O142" s="226"/>
      <c r="P142" s="151"/>
      <c r="Q142" s="151"/>
      <c r="R142" s="151"/>
      <c r="S142" s="151"/>
      <c r="T142" s="151"/>
      <c r="U142" s="151"/>
      <c r="V142" s="151"/>
      <c r="W142" s="151"/>
      <c r="X142" s="151"/>
      <c r="Y142" s="151"/>
      <c r="Z142" s="151"/>
      <c r="AA142" s="151"/>
      <c r="AB142" s="151"/>
      <c r="AC142" s="151"/>
      <c r="AD142" s="151"/>
      <c r="AE142" s="151"/>
      <c r="AF142" s="151"/>
      <c r="AG142" s="151"/>
      <c r="AH142" s="151"/>
      <c r="AI142" s="151"/>
      <c r="AJ142" s="151"/>
    </row>
    <row r="143" spans="1:36" ht="12.75" x14ac:dyDescent="0.2">
      <c r="A143" s="151"/>
      <c r="B143" s="234"/>
      <c r="C143" s="135"/>
      <c r="D143" s="136"/>
      <c r="E143" s="136"/>
      <c r="F143" s="146" t="str">
        <f t="shared" si="38"/>
        <v>.</v>
      </c>
      <c r="G143" s="147" t="str">
        <f t="shared" si="36"/>
        <v>.</v>
      </c>
      <c r="H143" s="145"/>
      <c r="I143" s="137"/>
      <c r="J143" s="137"/>
      <c r="K143" s="147" t="str">
        <f t="shared" si="39"/>
        <v>.</v>
      </c>
      <c r="L143" s="137"/>
      <c r="M143" s="137"/>
      <c r="N143" s="147" t="str">
        <f t="shared" si="37"/>
        <v>.</v>
      </c>
      <c r="O143" s="226"/>
      <c r="P143" s="151"/>
      <c r="Q143" s="151"/>
      <c r="R143" s="151"/>
      <c r="S143" s="151"/>
      <c r="T143" s="151"/>
      <c r="U143" s="151"/>
      <c r="V143" s="151"/>
      <c r="W143" s="151"/>
      <c r="X143" s="151"/>
      <c r="Y143" s="151"/>
      <c r="Z143" s="151"/>
      <c r="AA143" s="151"/>
      <c r="AB143" s="151"/>
      <c r="AC143" s="151"/>
      <c r="AD143" s="151"/>
      <c r="AE143" s="151"/>
      <c r="AF143" s="151"/>
      <c r="AG143" s="151"/>
      <c r="AH143" s="151"/>
      <c r="AI143" s="151"/>
      <c r="AJ143" s="151"/>
    </row>
    <row r="144" spans="1:36" ht="12.75" x14ac:dyDescent="0.2">
      <c r="A144" s="151"/>
      <c r="B144" s="234"/>
      <c r="C144" s="135"/>
      <c r="D144" s="136"/>
      <c r="E144" s="136"/>
      <c r="F144" s="146" t="str">
        <f t="shared" si="38"/>
        <v>.</v>
      </c>
      <c r="G144" s="147" t="str">
        <f t="shared" si="36"/>
        <v>.</v>
      </c>
      <c r="H144" s="145"/>
      <c r="I144" s="137"/>
      <c r="J144" s="137"/>
      <c r="K144" s="147" t="str">
        <f t="shared" si="39"/>
        <v>.</v>
      </c>
      <c r="L144" s="137"/>
      <c r="M144" s="137"/>
      <c r="N144" s="147" t="str">
        <f t="shared" si="37"/>
        <v>.</v>
      </c>
      <c r="O144" s="226"/>
      <c r="P144" s="151"/>
      <c r="Q144" s="151"/>
      <c r="R144" s="151"/>
      <c r="S144" s="151"/>
      <c r="T144" s="151"/>
      <c r="U144" s="151"/>
      <c r="V144" s="151"/>
      <c r="W144" s="151"/>
      <c r="X144" s="151"/>
      <c r="Y144" s="151"/>
      <c r="Z144" s="151"/>
      <c r="AA144" s="151"/>
      <c r="AB144" s="151"/>
      <c r="AC144" s="151"/>
      <c r="AD144" s="151"/>
      <c r="AE144" s="151"/>
      <c r="AF144" s="151"/>
      <c r="AG144" s="151"/>
      <c r="AH144" s="151"/>
      <c r="AI144" s="151"/>
      <c r="AJ144" s="151"/>
    </row>
    <row r="145" spans="1:36" ht="12.75" x14ac:dyDescent="0.2">
      <c r="A145" s="151"/>
      <c r="B145" s="234"/>
      <c r="C145" s="135"/>
      <c r="D145" s="136"/>
      <c r="E145" s="136"/>
      <c r="F145" s="146" t="str">
        <f t="shared" si="38"/>
        <v>.</v>
      </c>
      <c r="G145" s="147" t="str">
        <f t="shared" si="36"/>
        <v>.</v>
      </c>
      <c r="H145" s="145"/>
      <c r="I145" s="137"/>
      <c r="J145" s="137"/>
      <c r="K145" s="147" t="str">
        <f t="shared" si="39"/>
        <v>.</v>
      </c>
      <c r="L145" s="137"/>
      <c r="M145" s="137"/>
      <c r="N145" s="147" t="str">
        <f t="shared" si="37"/>
        <v>.</v>
      </c>
      <c r="O145" s="226"/>
      <c r="P145" s="151"/>
      <c r="Q145" s="151"/>
      <c r="R145" s="151"/>
      <c r="S145" s="151"/>
      <c r="T145" s="151"/>
      <c r="U145" s="151"/>
      <c r="V145" s="151"/>
      <c r="W145" s="151"/>
      <c r="X145" s="151"/>
      <c r="Y145" s="151"/>
      <c r="Z145" s="151"/>
      <c r="AA145" s="151"/>
      <c r="AB145" s="151"/>
      <c r="AC145" s="151"/>
      <c r="AD145" s="151"/>
      <c r="AE145" s="151"/>
      <c r="AF145" s="151"/>
      <c r="AG145" s="151"/>
      <c r="AH145" s="151"/>
      <c r="AI145" s="151"/>
      <c r="AJ145" s="151"/>
    </row>
    <row r="146" spans="1:36" ht="12.75" x14ac:dyDescent="0.2">
      <c r="A146" s="151"/>
      <c r="B146" s="234"/>
      <c r="C146" s="138"/>
      <c r="D146" s="139"/>
      <c r="E146" s="139"/>
      <c r="F146" s="148" t="str">
        <f t="shared" si="38"/>
        <v>.</v>
      </c>
      <c r="G146" s="149" t="str">
        <f t="shared" si="36"/>
        <v>.</v>
      </c>
      <c r="H146" s="145"/>
      <c r="I146" s="140"/>
      <c r="J146" s="140"/>
      <c r="K146" s="149" t="str">
        <f t="shared" si="39"/>
        <v>.</v>
      </c>
      <c r="L146" s="140"/>
      <c r="M146" s="140"/>
      <c r="N146" s="149" t="str">
        <f t="shared" si="37"/>
        <v>.</v>
      </c>
      <c r="O146" s="226"/>
      <c r="P146" s="151"/>
      <c r="Q146" s="151"/>
      <c r="R146" s="151"/>
      <c r="S146" s="151"/>
      <c r="T146" s="151"/>
      <c r="U146" s="151"/>
      <c r="V146" s="151"/>
      <c r="W146" s="151"/>
      <c r="X146" s="151"/>
      <c r="Y146" s="151"/>
      <c r="Z146" s="151"/>
      <c r="AA146" s="151"/>
      <c r="AB146" s="151"/>
      <c r="AC146" s="151"/>
      <c r="AD146" s="151"/>
      <c r="AE146" s="151"/>
      <c r="AF146" s="151"/>
      <c r="AG146" s="151"/>
      <c r="AH146" s="151"/>
      <c r="AI146" s="151"/>
      <c r="AJ146" s="151"/>
    </row>
    <row r="147" spans="1:36" ht="10.5" customHeight="1" thickBot="1" x14ac:dyDescent="0.25">
      <c r="A147" s="151"/>
      <c r="B147" s="235"/>
      <c r="C147" s="236"/>
      <c r="D147" s="236"/>
      <c r="E147" s="236"/>
      <c r="F147" s="236"/>
      <c r="G147" s="236"/>
      <c r="H147" s="236"/>
      <c r="I147" s="236"/>
      <c r="J147" s="236"/>
      <c r="K147" s="236"/>
      <c r="L147" s="236"/>
      <c r="M147" s="236"/>
      <c r="N147" s="236"/>
      <c r="O147" s="237"/>
      <c r="P147" s="151"/>
      <c r="Q147" s="151"/>
      <c r="R147" s="151"/>
      <c r="S147" s="151"/>
      <c r="T147" s="151"/>
      <c r="U147" s="151"/>
      <c r="V147" s="151"/>
      <c r="W147" s="151"/>
      <c r="X147" s="151"/>
      <c r="Y147" s="151"/>
      <c r="Z147" s="151"/>
      <c r="AA147" s="151"/>
      <c r="AB147" s="151"/>
      <c r="AC147" s="151"/>
      <c r="AD147" s="151"/>
      <c r="AE147" s="151"/>
      <c r="AF147" s="151"/>
      <c r="AG147" s="151"/>
      <c r="AH147" s="151"/>
      <c r="AI147" s="151"/>
      <c r="AJ147" s="151"/>
    </row>
    <row r="148" spans="1:36" x14ac:dyDescent="0.2">
      <c r="A148" s="151"/>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c r="AA148" s="151"/>
      <c r="AB148" s="151"/>
      <c r="AC148" s="151"/>
      <c r="AD148" s="151"/>
      <c r="AE148" s="151"/>
      <c r="AF148" s="151"/>
      <c r="AG148" s="151"/>
      <c r="AH148" s="151"/>
      <c r="AI148" s="151"/>
      <c r="AJ148" s="151"/>
    </row>
    <row r="149" spans="1:36" x14ac:dyDescent="0.2">
      <c r="A149" s="151"/>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row>
    <row r="150" spans="1:36" x14ac:dyDescent="0.2">
      <c r="A150" s="151"/>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51"/>
      <c r="AC150" s="151"/>
      <c r="AD150" s="151"/>
      <c r="AE150" s="151"/>
      <c r="AF150" s="151"/>
      <c r="AG150" s="151"/>
      <c r="AH150" s="151"/>
      <c r="AI150" s="151"/>
      <c r="AJ150" s="151"/>
    </row>
    <row r="151" spans="1:36" x14ac:dyDescent="0.2">
      <c r="A151" s="151"/>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c r="AA151" s="151"/>
      <c r="AB151" s="151"/>
      <c r="AC151" s="151"/>
      <c r="AD151" s="151"/>
      <c r="AE151" s="151"/>
      <c r="AF151" s="151"/>
      <c r="AG151" s="151"/>
      <c r="AH151" s="151"/>
      <c r="AI151" s="151"/>
      <c r="AJ151" s="151"/>
    </row>
    <row r="152" spans="1:36" ht="12.75" hidden="1" x14ac:dyDescent="0.2">
      <c r="A152" s="151"/>
      <c r="B152" s="152" t="s">
        <v>240</v>
      </c>
      <c r="C152" s="152"/>
      <c r="D152" s="152" t="s">
        <v>241</v>
      </c>
      <c r="E152" s="151"/>
      <c r="F152" s="151"/>
      <c r="G152" s="151"/>
      <c r="H152" s="151"/>
      <c r="I152" s="151"/>
      <c r="J152" s="151"/>
      <c r="K152" s="151"/>
      <c r="L152" s="151"/>
      <c r="M152" s="151"/>
      <c r="N152" s="151"/>
      <c r="O152" s="151"/>
      <c r="P152" s="152" t="s">
        <v>242</v>
      </c>
      <c r="Q152" s="151"/>
      <c r="R152" s="151"/>
      <c r="S152" s="151"/>
      <c r="T152" s="151"/>
      <c r="U152" s="151"/>
      <c r="V152" s="151"/>
      <c r="W152" s="151"/>
      <c r="X152" s="151"/>
      <c r="Y152" s="151"/>
      <c r="Z152" s="151"/>
      <c r="AA152" s="151"/>
      <c r="AB152" s="151"/>
      <c r="AC152" s="151"/>
      <c r="AD152" s="151"/>
      <c r="AE152" s="151"/>
      <c r="AF152" s="151"/>
      <c r="AG152" s="151"/>
      <c r="AH152" s="151"/>
      <c r="AI152" s="151"/>
      <c r="AJ152" s="151"/>
    </row>
    <row r="153" spans="1:36" hidden="1" x14ac:dyDescent="0.2">
      <c r="A153" s="151"/>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1"/>
      <c r="AI153" s="151"/>
      <c r="AJ153" s="151"/>
    </row>
    <row r="154" spans="1:36" ht="12.75" hidden="1" x14ac:dyDescent="0.2">
      <c r="A154" s="151"/>
      <c r="B154" s="153" t="str">
        <f>IF(ISBLANK('WK0 - Input data'!$D63),"",'WK0 - Input data'!$D63)</f>
        <v/>
      </c>
      <c r="C154" s="153"/>
      <c r="D154" s="151" t="s">
        <v>243</v>
      </c>
      <c r="E154" s="151"/>
      <c r="F154" s="151"/>
      <c r="G154" s="151"/>
      <c r="H154" s="151"/>
      <c r="I154" s="151"/>
      <c r="J154" s="151"/>
      <c r="K154" s="151"/>
      <c r="L154" s="151"/>
      <c r="M154" s="151"/>
      <c r="N154" s="151"/>
      <c r="O154" s="151"/>
      <c r="P154" s="151" t="s">
        <v>244</v>
      </c>
      <c r="Q154" s="151" t="s">
        <v>245</v>
      </c>
      <c r="R154" s="151" t="s">
        <v>246</v>
      </c>
      <c r="S154" s="151"/>
      <c r="T154" s="151"/>
      <c r="U154" s="152" t="s">
        <v>247</v>
      </c>
      <c r="V154" s="151"/>
      <c r="W154" s="151"/>
      <c r="X154" s="151"/>
      <c r="Y154" s="151"/>
      <c r="Z154" s="151"/>
      <c r="AA154" s="151"/>
      <c r="AB154" s="151"/>
      <c r="AC154" s="151"/>
      <c r="AD154" s="151"/>
      <c r="AE154" s="151"/>
      <c r="AF154" s="151"/>
      <c r="AG154" s="151"/>
      <c r="AH154" s="151"/>
      <c r="AI154" s="151"/>
      <c r="AJ154" s="151"/>
    </row>
    <row r="155" spans="1:36" ht="12.75" hidden="1" x14ac:dyDescent="0.2">
      <c r="A155" s="151"/>
      <c r="B155" s="153" t="str">
        <f>IF(ISBLANK('WK0 - Input data'!$D64),"",'WK0 - Input data'!$D64)</f>
        <v/>
      </c>
      <c r="C155" s="153"/>
      <c r="D155" s="151" t="s">
        <v>50</v>
      </c>
      <c r="E155" s="151"/>
      <c r="F155" s="151"/>
      <c r="G155" s="151"/>
      <c r="H155" s="151"/>
      <c r="I155" s="151"/>
      <c r="J155" s="151"/>
      <c r="K155" s="151"/>
      <c r="L155" s="151"/>
      <c r="M155" s="151"/>
      <c r="N155" s="151"/>
      <c r="O155" s="151"/>
      <c r="P155" s="151" t="s">
        <v>248</v>
      </c>
      <c r="Q155" s="151" t="s">
        <v>246</v>
      </c>
      <c r="R155" s="151" t="s">
        <v>249</v>
      </c>
      <c r="S155" s="151"/>
      <c r="T155" s="151"/>
      <c r="U155" s="151"/>
      <c r="V155" s="151"/>
      <c r="W155" s="151"/>
      <c r="X155" s="151"/>
      <c r="Y155" s="151"/>
      <c r="Z155" s="151"/>
      <c r="AA155" s="151"/>
      <c r="AB155" s="151"/>
      <c r="AC155" s="151"/>
      <c r="AD155" s="151"/>
      <c r="AE155" s="151"/>
      <c r="AF155" s="151"/>
      <c r="AG155" s="151"/>
      <c r="AH155" s="151"/>
      <c r="AI155" s="151"/>
      <c r="AJ155" s="151"/>
    </row>
    <row r="156" spans="1:36" ht="12.75" hidden="1" x14ac:dyDescent="0.2">
      <c r="A156" s="151"/>
      <c r="B156" s="153" t="str">
        <f>IF(ISBLANK('WK0 - Input data'!$D65),"",'WK0 - Input data'!$D65)</f>
        <v/>
      </c>
      <c r="C156" s="153"/>
      <c r="D156" s="151" t="s">
        <v>51</v>
      </c>
      <c r="E156" s="151"/>
      <c r="F156" s="151"/>
      <c r="G156" s="151"/>
      <c r="H156" s="151"/>
      <c r="I156" s="151"/>
      <c r="J156" s="151"/>
      <c r="K156" s="151"/>
      <c r="L156" s="151"/>
      <c r="M156" s="151"/>
      <c r="N156" s="151"/>
      <c r="O156" s="151"/>
      <c r="P156" s="151" t="s">
        <v>250</v>
      </c>
      <c r="Q156" s="151" t="s">
        <v>249</v>
      </c>
      <c r="R156" s="151" t="s">
        <v>251</v>
      </c>
      <c r="S156" s="151"/>
      <c r="T156" s="151"/>
      <c r="U156" s="151" t="s">
        <v>252</v>
      </c>
      <c r="V156" s="151"/>
      <c r="W156" s="151"/>
      <c r="X156" s="151"/>
      <c r="Y156" s="151"/>
      <c r="Z156" s="151"/>
      <c r="AA156" s="151"/>
      <c r="AB156" s="151"/>
      <c r="AC156" s="151"/>
      <c r="AD156" s="151"/>
      <c r="AE156" s="151"/>
      <c r="AF156" s="151"/>
      <c r="AG156" s="151"/>
      <c r="AH156" s="151"/>
      <c r="AI156" s="151"/>
      <c r="AJ156" s="151"/>
    </row>
    <row r="157" spans="1:36" ht="12.75" hidden="1" x14ac:dyDescent="0.2">
      <c r="A157" s="151"/>
      <c r="B157" s="153" t="str">
        <f>IF(ISBLANK('WK0 - Input data'!$D66),"",'WK0 - Input data'!$D66)</f>
        <v/>
      </c>
      <c r="C157" s="153"/>
      <c r="D157" s="151"/>
      <c r="E157" s="151"/>
      <c r="F157" s="151"/>
      <c r="G157" s="151"/>
      <c r="H157" s="151"/>
      <c r="I157" s="151"/>
      <c r="J157" s="151"/>
      <c r="K157" s="151"/>
      <c r="L157" s="151"/>
      <c r="M157" s="151"/>
      <c r="N157" s="151"/>
      <c r="O157" s="151"/>
      <c r="P157" s="151" t="s">
        <v>253</v>
      </c>
      <c r="Q157" s="151" t="s">
        <v>251</v>
      </c>
      <c r="R157" s="151" t="s">
        <v>254</v>
      </c>
      <c r="S157" s="151"/>
      <c r="T157" s="151"/>
      <c r="U157" s="151" t="s">
        <v>244</v>
      </c>
      <c r="V157" s="151"/>
      <c r="W157" s="151"/>
      <c r="X157" s="151"/>
      <c r="Y157" s="151"/>
      <c r="Z157" s="151"/>
      <c r="AA157" s="151"/>
      <c r="AB157" s="151"/>
      <c r="AC157" s="151"/>
      <c r="AD157" s="151"/>
      <c r="AE157" s="151"/>
      <c r="AF157" s="151"/>
      <c r="AG157" s="151"/>
      <c r="AH157" s="151"/>
      <c r="AI157" s="151"/>
      <c r="AJ157" s="151"/>
    </row>
    <row r="158" spans="1:36" ht="12.75" hidden="1" x14ac:dyDescent="0.2">
      <c r="A158" s="151"/>
      <c r="B158" s="153" t="str">
        <f>IF(ISBLANK('WK0 - Input data'!$D67),"",'WK0 - Input data'!$D67)</f>
        <v/>
      </c>
      <c r="C158" s="153"/>
      <c r="D158" s="151"/>
      <c r="E158" s="151"/>
      <c r="F158" s="151"/>
      <c r="G158" s="151"/>
      <c r="H158" s="151"/>
      <c r="I158" s="151"/>
      <c r="J158" s="151"/>
      <c r="K158" s="151"/>
      <c r="L158" s="151"/>
      <c r="M158" s="151"/>
      <c r="N158" s="151"/>
      <c r="O158" s="151"/>
      <c r="P158" s="151" t="s">
        <v>255</v>
      </c>
      <c r="Q158" s="151" t="s">
        <v>254</v>
      </c>
      <c r="R158" s="151" t="s">
        <v>256</v>
      </c>
      <c r="S158" s="151"/>
      <c r="T158" s="151"/>
      <c r="U158" s="151" t="s">
        <v>248</v>
      </c>
      <c r="V158" s="151"/>
      <c r="W158" s="151"/>
      <c r="X158" s="151"/>
      <c r="Y158" s="151"/>
      <c r="Z158" s="151"/>
      <c r="AA158" s="151"/>
      <c r="AB158" s="151"/>
      <c r="AC158" s="151"/>
      <c r="AD158" s="151"/>
      <c r="AE158" s="151"/>
      <c r="AF158" s="151"/>
      <c r="AG158" s="151"/>
      <c r="AH158" s="151"/>
      <c r="AI158" s="151"/>
      <c r="AJ158" s="151"/>
    </row>
    <row r="159" spans="1:36" ht="12.75" hidden="1" x14ac:dyDescent="0.2">
      <c r="A159" s="151"/>
      <c r="B159" s="153" t="str">
        <f>IF(ISBLANK('WK0 - Input data'!$D68),"",'WK0 - Input data'!$D68)</f>
        <v/>
      </c>
      <c r="C159" s="153"/>
      <c r="D159" s="151"/>
      <c r="E159" s="151"/>
      <c r="F159" s="151"/>
      <c r="G159" s="151"/>
      <c r="H159" s="151"/>
      <c r="I159" s="151"/>
      <c r="J159" s="151"/>
      <c r="K159" s="151"/>
      <c r="L159" s="151"/>
      <c r="M159" s="151"/>
      <c r="N159" s="151"/>
      <c r="O159" s="151"/>
      <c r="P159" s="151" t="s">
        <v>257</v>
      </c>
      <c r="Q159" s="151" t="s">
        <v>256</v>
      </c>
      <c r="R159" s="151" t="s">
        <v>258</v>
      </c>
      <c r="S159" s="151"/>
      <c r="T159" s="151"/>
      <c r="U159" s="151" t="s">
        <v>250</v>
      </c>
      <c r="V159" s="151"/>
      <c r="W159" s="151"/>
      <c r="X159" s="152" t="s">
        <v>259</v>
      </c>
      <c r="Y159" s="151"/>
      <c r="Z159" s="151"/>
      <c r="AA159" s="151"/>
      <c r="AB159" s="151"/>
      <c r="AC159" s="151"/>
      <c r="AD159" s="151"/>
      <c r="AE159" s="151"/>
      <c r="AF159" s="151"/>
      <c r="AG159" s="151"/>
      <c r="AH159" s="151"/>
      <c r="AI159" s="151"/>
      <c r="AJ159" s="151"/>
    </row>
    <row r="160" spans="1:36" ht="12.75" hidden="1" x14ac:dyDescent="0.2">
      <c r="A160" s="151"/>
      <c r="B160" s="153" t="str">
        <f>IF(ISBLANK('WK0 - Input data'!$D69),"",'WK0 - Input data'!$D69)</f>
        <v/>
      </c>
      <c r="C160" s="153"/>
      <c r="D160" s="151"/>
      <c r="E160" s="151"/>
      <c r="F160" s="151"/>
      <c r="G160" s="151"/>
      <c r="H160" s="151"/>
      <c r="I160" s="151"/>
      <c r="J160" s="151"/>
      <c r="K160" s="151"/>
      <c r="L160" s="151"/>
      <c r="M160" s="151"/>
      <c r="N160" s="151"/>
      <c r="O160" s="151"/>
      <c r="P160" s="151" t="s">
        <v>260</v>
      </c>
      <c r="Q160" s="151" t="s">
        <v>258</v>
      </c>
      <c r="R160" s="151" t="s">
        <v>261</v>
      </c>
      <c r="S160" s="151"/>
      <c r="T160" s="151"/>
      <c r="U160" s="151" t="s">
        <v>253</v>
      </c>
      <c r="V160" s="151"/>
      <c r="W160" s="151"/>
      <c r="X160" s="151"/>
      <c r="Y160" s="151"/>
      <c r="Z160" s="151"/>
      <c r="AA160" s="151"/>
      <c r="AB160" s="151"/>
      <c r="AC160" s="151"/>
      <c r="AD160" s="151"/>
      <c r="AE160" s="151"/>
      <c r="AF160" s="151"/>
      <c r="AG160" s="151"/>
      <c r="AH160" s="151"/>
      <c r="AI160" s="151"/>
      <c r="AJ160" s="151"/>
    </row>
    <row r="161" spans="1:36" ht="12.75" hidden="1" x14ac:dyDescent="0.2">
      <c r="A161" s="151"/>
      <c r="B161" s="153" t="str">
        <f>IF(ISBLANK('WK0 - Input data'!$D70),"",'WK0 - Input data'!$D70)</f>
        <v/>
      </c>
      <c r="C161" s="153"/>
      <c r="D161" s="151"/>
      <c r="E161" s="151"/>
      <c r="F161" s="151"/>
      <c r="G161" s="151"/>
      <c r="H161" s="151"/>
      <c r="I161" s="151"/>
      <c r="J161" s="151"/>
      <c r="K161" s="151"/>
      <c r="L161" s="151"/>
      <c r="M161" s="151"/>
      <c r="N161" s="151"/>
      <c r="O161" s="151"/>
      <c r="P161" s="151" t="s">
        <v>262</v>
      </c>
      <c r="Q161" s="151" t="s">
        <v>261</v>
      </c>
      <c r="R161" s="151" t="s">
        <v>263</v>
      </c>
      <c r="S161" s="151"/>
      <c r="T161" s="151"/>
      <c r="U161" s="151" t="s">
        <v>255</v>
      </c>
      <c r="V161" s="151"/>
      <c r="W161" s="151"/>
      <c r="X161" s="151" t="s">
        <v>244</v>
      </c>
      <c r="Y161" s="151" t="s">
        <v>264</v>
      </c>
      <c r="Z161" s="151"/>
      <c r="AA161" s="151"/>
      <c r="AB161" s="151"/>
      <c r="AC161" s="151"/>
      <c r="AD161" s="151"/>
      <c r="AE161" s="151"/>
      <c r="AF161" s="151"/>
      <c r="AG161" s="151"/>
      <c r="AH161" s="151"/>
      <c r="AI161" s="151"/>
      <c r="AJ161" s="151"/>
    </row>
    <row r="162" spans="1:36" ht="12.75" hidden="1" x14ac:dyDescent="0.2">
      <c r="A162" s="151"/>
      <c r="B162" s="153" t="str">
        <f>IF(ISBLANK('WK0 - Input data'!$D71),"",'WK0 - Input data'!$D71)</f>
        <v/>
      </c>
      <c r="C162" s="153"/>
      <c r="D162" s="151"/>
      <c r="E162" s="151"/>
      <c r="F162" s="151"/>
      <c r="G162" s="151"/>
      <c r="H162" s="151"/>
      <c r="I162" s="151"/>
      <c r="J162" s="151"/>
      <c r="K162" s="151"/>
      <c r="L162" s="151"/>
      <c r="M162" s="151"/>
      <c r="N162" s="151"/>
      <c r="O162" s="151"/>
      <c r="P162" s="151" t="s">
        <v>265</v>
      </c>
      <c r="Q162" s="151" t="s">
        <v>263</v>
      </c>
      <c r="R162" s="151" t="s">
        <v>266</v>
      </c>
      <c r="S162" s="151"/>
      <c r="T162" s="151"/>
      <c r="U162" s="151" t="s">
        <v>257</v>
      </c>
      <c r="V162" s="151"/>
      <c r="W162" s="151"/>
      <c r="X162" s="151" t="s">
        <v>248</v>
      </c>
      <c r="Y162" s="151" t="s">
        <v>244</v>
      </c>
      <c r="Z162" s="151"/>
      <c r="AA162" s="151"/>
      <c r="AB162" s="151"/>
      <c r="AC162" s="151"/>
      <c r="AD162" s="151"/>
      <c r="AE162" s="151"/>
      <c r="AF162" s="151"/>
      <c r="AG162" s="151"/>
      <c r="AH162" s="151"/>
      <c r="AI162" s="151"/>
      <c r="AJ162" s="151"/>
    </row>
    <row r="163" spans="1:36" ht="12.75" hidden="1" x14ac:dyDescent="0.2">
      <c r="A163" s="151"/>
      <c r="B163" s="153" t="str">
        <f>IF(ISBLANK('WK0 - Input data'!$D72),"",'WK0 - Input data'!$D72)</f>
        <v/>
      </c>
      <c r="C163" s="153"/>
      <c r="D163" s="151"/>
      <c r="E163" s="151"/>
      <c r="F163" s="151"/>
      <c r="G163" s="151"/>
      <c r="H163" s="151"/>
      <c r="I163" s="151"/>
      <c r="J163" s="151"/>
      <c r="K163" s="151"/>
      <c r="L163" s="151"/>
      <c r="M163" s="151"/>
      <c r="N163" s="151"/>
      <c r="O163" s="151"/>
      <c r="P163" s="151" t="s">
        <v>267</v>
      </c>
      <c r="Q163" s="151" t="s">
        <v>266</v>
      </c>
      <c r="R163" s="151" t="s">
        <v>268</v>
      </c>
      <c r="S163" s="151"/>
      <c r="T163" s="151"/>
      <c r="U163" s="151" t="s">
        <v>260</v>
      </c>
      <c r="V163" s="151"/>
      <c r="W163" s="151"/>
      <c r="X163" s="151" t="s">
        <v>250</v>
      </c>
      <c r="Y163" s="151" t="s">
        <v>248</v>
      </c>
      <c r="Z163" s="151"/>
      <c r="AA163" s="151"/>
      <c r="AB163" s="151"/>
      <c r="AC163" s="151"/>
      <c r="AD163" s="151"/>
      <c r="AE163" s="151"/>
      <c r="AF163" s="151"/>
      <c r="AG163" s="151"/>
      <c r="AH163" s="151"/>
      <c r="AI163" s="151"/>
      <c r="AJ163" s="151"/>
    </row>
    <row r="164" spans="1:36" ht="12.75" hidden="1" x14ac:dyDescent="0.2">
      <c r="A164" s="151"/>
      <c r="B164" s="153" t="str">
        <f>IF(ISBLANK('WK0 - Input data'!$D73),"",'WK0 - Input data'!$D73)</f>
        <v/>
      </c>
      <c r="C164" s="153"/>
      <c r="D164" s="151"/>
      <c r="E164" s="151"/>
      <c r="F164" s="151"/>
      <c r="G164" s="151"/>
      <c r="H164" s="151"/>
      <c r="I164" s="151"/>
      <c r="J164" s="151"/>
      <c r="K164" s="151"/>
      <c r="L164" s="151"/>
      <c r="M164" s="151"/>
      <c r="N164" s="151"/>
      <c r="O164" s="151"/>
      <c r="P164" s="151" t="s">
        <v>269</v>
      </c>
      <c r="Q164" s="151" t="s">
        <v>268</v>
      </c>
      <c r="R164" s="151" t="s">
        <v>270</v>
      </c>
      <c r="S164" s="151"/>
      <c r="T164" s="151"/>
      <c r="U164" s="151" t="s">
        <v>262</v>
      </c>
      <c r="V164" s="151"/>
      <c r="W164" s="151"/>
      <c r="X164" s="151" t="s">
        <v>253</v>
      </c>
      <c r="Y164" s="151" t="s">
        <v>250</v>
      </c>
      <c r="Z164" s="151"/>
      <c r="AA164" s="151"/>
      <c r="AB164" s="151"/>
      <c r="AC164" s="151"/>
      <c r="AD164" s="151"/>
      <c r="AE164" s="151"/>
      <c r="AF164" s="151"/>
      <c r="AG164" s="151"/>
      <c r="AH164" s="151"/>
      <c r="AI164" s="151"/>
      <c r="AJ164" s="151"/>
    </row>
    <row r="165" spans="1:36" ht="12.75" hidden="1" x14ac:dyDescent="0.2">
      <c r="A165" s="151"/>
      <c r="B165" s="153" t="str">
        <f>IF(ISBLANK('WK0 - Input data'!$D74),"",'WK0 - Input data'!$D74)</f>
        <v/>
      </c>
      <c r="C165" s="153"/>
      <c r="D165" s="151"/>
      <c r="E165" s="151"/>
      <c r="F165" s="151"/>
      <c r="G165" s="151"/>
      <c r="H165" s="151"/>
      <c r="I165" s="151"/>
      <c r="J165" s="151"/>
      <c r="K165" s="151"/>
      <c r="L165" s="151"/>
      <c r="M165" s="151"/>
      <c r="N165" s="151"/>
      <c r="O165" s="151"/>
      <c r="P165" s="151" t="s">
        <v>271</v>
      </c>
      <c r="Q165" s="151" t="s">
        <v>270</v>
      </c>
      <c r="R165" s="151" t="s">
        <v>272</v>
      </c>
      <c r="S165" s="151"/>
      <c r="T165" s="151"/>
      <c r="U165" s="151" t="s">
        <v>265</v>
      </c>
      <c r="V165" s="151"/>
      <c r="W165" s="151"/>
      <c r="X165" s="151" t="s">
        <v>255</v>
      </c>
      <c r="Y165" s="151" t="s">
        <v>253</v>
      </c>
      <c r="Z165" s="151"/>
      <c r="AA165" s="151"/>
      <c r="AB165" s="151"/>
      <c r="AC165" s="151"/>
      <c r="AD165" s="151"/>
      <c r="AE165" s="151"/>
      <c r="AF165" s="151"/>
      <c r="AG165" s="151"/>
      <c r="AH165" s="151"/>
      <c r="AI165" s="151"/>
      <c r="AJ165" s="151"/>
    </row>
    <row r="166" spans="1:36" ht="12.75" hidden="1" x14ac:dyDescent="0.2">
      <c r="A166" s="151"/>
      <c r="B166" s="153" t="str">
        <f>IF(ISBLANK('WK0 - Input data'!$D75),"",'WK0 - Input data'!$D75)</f>
        <v/>
      </c>
      <c r="C166" s="153"/>
      <c r="D166" s="151"/>
      <c r="E166" s="151"/>
      <c r="F166" s="151"/>
      <c r="G166" s="151"/>
      <c r="H166" s="151"/>
      <c r="I166" s="151"/>
      <c r="J166" s="151"/>
      <c r="K166" s="151"/>
      <c r="L166" s="151"/>
      <c r="M166" s="151"/>
      <c r="N166" s="151"/>
      <c r="O166" s="151"/>
      <c r="P166" s="151" t="s">
        <v>273</v>
      </c>
      <c r="Q166" s="151" t="s">
        <v>272</v>
      </c>
      <c r="R166" s="151" t="s">
        <v>274</v>
      </c>
      <c r="S166" s="151"/>
      <c r="T166" s="151"/>
      <c r="U166" s="151" t="s">
        <v>267</v>
      </c>
      <c r="V166" s="151"/>
      <c r="W166" s="151"/>
      <c r="X166" s="151" t="s">
        <v>257</v>
      </c>
      <c r="Y166" s="151" t="s">
        <v>255</v>
      </c>
      <c r="Z166" s="151"/>
      <c r="AA166" s="151"/>
      <c r="AB166" s="151"/>
      <c r="AC166" s="151"/>
      <c r="AD166" s="151"/>
      <c r="AE166" s="151"/>
      <c r="AF166" s="151"/>
      <c r="AG166" s="151"/>
      <c r="AH166" s="151"/>
      <c r="AI166" s="151"/>
      <c r="AJ166" s="151"/>
    </row>
    <row r="167" spans="1:36" ht="12.75" hidden="1" x14ac:dyDescent="0.2">
      <c r="A167" s="151"/>
      <c r="B167" s="153" t="str">
        <f>IF(ISBLANK('WK0 - Input data'!$D76),"",'WK0 - Input data'!$D76)</f>
        <v/>
      </c>
      <c r="C167" s="153"/>
      <c r="D167" s="151"/>
      <c r="E167" s="151"/>
      <c r="F167" s="151"/>
      <c r="G167" s="151"/>
      <c r="H167" s="151"/>
      <c r="I167" s="151"/>
      <c r="J167" s="151"/>
      <c r="K167" s="151"/>
      <c r="L167" s="151"/>
      <c r="M167" s="151"/>
      <c r="N167" s="151"/>
      <c r="O167" s="151"/>
      <c r="P167" s="151" t="s">
        <v>275</v>
      </c>
      <c r="Q167" s="151" t="s">
        <v>274</v>
      </c>
      <c r="R167" s="151" t="s">
        <v>276</v>
      </c>
      <c r="S167" s="151"/>
      <c r="T167" s="151"/>
      <c r="U167" s="151" t="s">
        <v>269</v>
      </c>
      <c r="V167" s="151"/>
      <c r="W167" s="151"/>
      <c r="X167" s="151" t="s">
        <v>260</v>
      </c>
      <c r="Y167" s="151" t="s">
        <v>257</v>
      </c>
      <c r="Z167" s="151"/>
      <c r="AA167" s="151"/>
      <c r="AB167" s="151"/>
      <c r="AC167" s="151"/>
      <c r="AD167" s="151"/>
      <c r="AE167" s="151"/>
      <c r="AF167" s="151"/>
      <c r="AG167" s="151"/>
      <c r="AH167" s="151"/>
      <c r="AI167" s="151"/>
      <c r="AJ167" s="151"/>
    </row>
    <row r="168" spans="1:36" ht="12.75" hidden="1" x14ac:dyDescent="0.2">
      <c r="A168" s="151"/>
      <c r="B168" s="153" t="str">
        <f>IF(ISBLANK('WK0 - Input data'!$D77),"",'WK0 - Input data'!$D77)</f>
        <v/>
      </c>
      <c r="C168" s="153"/>
      <c r="D168" s="151"/>
      <c r="E168" s="151"/>
      <c r="F168" s="151"/>
      <c r="G168" s="151"/>
      <c r="H168" s="151"/>
      <c r="I168" s="151"/>
      <c r="J168" s="151"/>
      <c r="K168" s="151"/>
      <c r="L168" s="151"/>
      <c r="M168" s="151"/>
      <c r="N168" s="151"/>
      <c r="O168" s="151"/>
      <c r="P168" s="151" t="s">
        <v>277</v>
      </c>
      <c r="Q168" s="151" t="s">
        <v>276</v>
      </c>
      <c r="R168" s="151" t="s">
        <v>278</v>
      </c>
      <c r="S168" s="151"/>
      <c r="T168" s="151"/>
      <c r="U168" s="151" t="s">
        <v>271</v>
      </c>
      <c r="V168" s="151"/>
      <c r="W168" s="151"/>
      <c r="X168" s="151" t="s">
        <v>262</v>
      </c>
      <c r="Y168" s="151" t="s">
        <v>260</v>
      </c>
      <c r="Z168" s="151"/>
      <c r="AA168" s="151"/>
      <c r="AB168" s="151"/>
      <c r="AC168" s="151"/>
      <c r="AD168" s="151"/>
      <c r="AE168" s="151"/>
      <c r="AF168" s="151"/>
      <c r="AG168" s="151"/>
      <c r="AH168" s="151"/>
      <c r="AI168" s="151"/>
      <c r="AJ168" s="151"/>
    </row>
    <row r="169" spans="1:36" ht="12.75" hidden="1" x14ac:dyDescent="0.2">
      <c r="A169" s="151"/>
      <c r="B169" s="153" t="str">
        <f>IF(ISBLANK('WK0 - Input data'!$D78),"",'WK0 - Input data'!$D78)</f>
        <v/>
      </c>
      <c r="C169" s="153"/>
      <c r="D169" s="151"/>
      <c r="E169" s="151"/>
      <c r="F169" s="151"/>
      <c r="G169" s="151"/>
      <c r="H169" s="151"/>
      <c r="I169" s="151"/>
      <c r="J169" s="151"/>
      <c r="K169" s="151"/>
      <c r="L169" s="151"/>
      <c r="M169" s="151"/>
      <c r="N169" s="151"/>
      <c r="O169" s="151"/>
      <c r="P169" s="151" t="s">
        <v>279</v>
      </c>
      <c r="Q169" s="151" t="s">
        <v>278</v>
      </c>
      <c r="R169" s="151" t="s">
        <v>280</v>
      </c>
      <c r="S169" s="151"/>
      <c r="T169" s="151"/>
      <c r="U169" s="151" t="s">
        <v>273</v>
      </c>
      <c r="V169" s="151"/>
      <c r="W169" s="151"/>
      <c r="X169" s="151" t="s">
        <v>265</v>
      </c>
      <c r="Y169" s="151" t="s">
        <v>262</v>
      </c>
      <c r="Z169" s="151"/>
      <c r="AA169" s="151"/>
      <c r="AB169" s="151"/>
      <c r="AC169" s="151"/>
      <c r="AD169" s="151"/>
      <c r="AE169" s="151"/>
      <c r="AF169" s="151"/>
      <c r="AG169" s="151"/>
      <c r="AH169" s="151"/>
      <c r="AI169" s="151"/>
      <c r="AJ169" s="151"/>
    </row>
    <row r="170" spans="1:36" ht="12.75" hidden="1" x14ac:dyDescent="0.2">
      <c r="A170" s="151"/>
      <c r="B170" s="153" t="str">
        <f>IF(ISBLANK('WK0 - Input data'!$D79),"",'WK0 - Input data'!$D79)</f>
        <v/>
      </c>
      <c r="C170" s="153"/>
      <c r="D170" s="151"/>
      <c r="E170" s="151"/>
      <c r="F170" s="151"/>
      <c r="G170" s="151"/>
      <c r="H170" s="151"/>
      <c r="I170" s="151"/>
      <c r="J170" s="151"/>
      <c r="K170" s="151"/>
      <c r="L170" s="151"/>
      <c r="M170" s="151"/>
      <c r="N170" s="151"/>
      <c r="O170" s="151"/>
      <c r="P170" s="151" t="s">
        <v>281</v>
      </c>
      <c r="Q170" s="151" t="s">
        <v>280</v>
      </c>
      <c r="R170" s="151" t="s">
        <v>282</v>
      </c>
      <c r="S170" s="151"/>
      <c r="T170" s="151"/>
      <c r="U170" s="151" t="s">
        <v>275</v>
      </c>
      <c r="V170" s="151"/>
      <c r="W170" s="151"/>
      <c r="X170" s="151" t="s">
        <v>267</v>
      </c>
      <c r="Y170" s="151" t="s">
        <v>265</v>
      </c>
      <c r="Z170" s="151"/>
      <c r="AA170" s="151"/>
      <c r="AB170" s="151"/>
      <c r="AC170" s="151"/>
      <c r="AD170" s="151"/>
      <c r="AE170" s="151"/>
      <c r="AF170" s="151"/>
      <c r="AG170" s="151"/>
      <c r="AH170" s="151"/>
      <c r="AI170" s="151"/>
      <c r="AJ170" s="151"/>
    </row>
    <row r="171" spans="1:36" ht="12.75" hidden="1" x14ac:dyDescent="0.2">
      <c r="A171" s="151"/>
      <c r="B171" s="153" t="str">
        <f>IF(ISBLANK('WK0 - Input data'!$D80),"",'WK0 - Input data'!$D80)</f>
        <v/>
      </c>
      <c r="C171" s="153"/>
      <c r="D171" s="151"/>
      <c r="E171" s="151"/>
      <c r="F171" s="151"/>
      <c r="G171" s="151"/>
      <c r="H171" s="151"/>
      <c r="I171" s="151"/>
      <c r="J171" s="151"/>
      <c r="K171" s="151"/>
      <c r="L171" s="151"/>
      <c r="M171" s="151"/>
      <c r="N171" s="151"/>
      <c r="O171" s="151"/>
      <c r="P171" s="151" t="s">
        <v>283</v>
      </c>
      <c r="Q171" s="151" t="s">
        <v>282</v>
      </c>
      <c r="R171" s="151" t="s">
        <v>284</v>
      </c>
      <c r="S171" s="151"/>
      <c r="T171" s="151"/>
      <c r="U171" s="151" t="s">
        <v>277</v>
      </c>
      <c r="V171" s="151"/>
      <c r="W171" s="151"/>
      <c r="X171" s="151" t="s">
        <v>269</v>
      </c>
      <c r="Y171" s="151" t="s">
        <v>267</v>
      </c>
      <c r="Z171" s="151"/>
      <c r="AA171" s="151"/>
      <c r="AB171" s="151"/>
      <c r="AC171" s="151"/>
      <c r="AD171" s="151"/>
      <c r="AE171" s="151"/>
      <c r="AF171" s="151"/>
      <c r="AG171" s="151"/>
      <c r="AH171" s="151"/>
      <c r="AI171" s="151"/>
      <c r="AJ171" s="151"/>
    </row>
    <row r="172" spans="1:36" ht="12.75" hidden="1" x14ac:dyDescent="0.2">
      <c r="A172" s="151"/>
      <c r="B172" s="153" t="str">
        <f>IF(ISBLANK('WK0 - Input data'!$D81),"",'WK0 - Input data'!$D81)</f>
        <v/>
      </c>
      <c r="C172" s="153"/>
      <c r="D172" s="151"/>
      <c r="E172" s="151"/>
      <c r="F172" s="151"/>
      <c r="G172" s="151"/>
      <c r="H172" s="151"/>
      <c r="I172" s="151"/>
      <c r="J172" s="151"/>
      <c r="K172" s="151"/>
      <c r="L172" s="151"/>
      <c r="M172" s="151"/>
      <c r="N172" s="151"/>
      <c r="O172" s="151"/>
      <c r="P172" s="151" t="s">
        <v>285</v>
      </c>
      <c r="Q172" s="151" t="s">
        <v>284</v>
      </c>
      <c r="R172" s="151" t="s">
        <v>286</v>
      </c>
      <c r="S172" s="151"/>
      <c r="T172" s="151"/>
      <c r="U172" s="151" t="s">
        <v>279</v>
      </c>
      <c r="V172" s="151"/>
      <c r="W172" s="151"/>
      <c r="X172" s="151" t="s">
        <v>271</v>
      </c>
      <c r="Y172" s="151" t="s">
        <v>269</v>
      </c>
      <c r="Z172" s="151"/>
      <c r="AA172" s="151"/>
      <c r="AB172" s="151"/>
      <c r="AC172" s="151"/>
      <c r="AD172" s="151"/>
      <c r="AE172" s="151"/>
      <c r="AF172" s="151"/>
      <c r="AG172" s="151"/>
      <c r="AH172" s="151"/>
      <c r="AI172" s="151"/>
      <c r="AJ172" s="151"/>
    </row>
    <row r="173" spans="1:36" ht="12.75" hidden="1" x14ac:dyDescent="0.2">
      <c r="A173" s="151"/>
      <c r="B173" s="153" t="str">
        <f>IF(ISBLANK('WK0 - Input data'!$D82),"",'WK0 - Input data'!$D82)</f>
        <v/>
      </c>
      <c r="C173" s="153"/>
      <c r="D173" s="151"/>
      <c r="E173" s="151"/>
      <c r="F173" s="151"/>
      <c r="G173" s="151"/>
      <c r="H173" s="151"/>
      <c r="I173" s="151"/>
      <c r="J173" s="151"/>
      <c r="K173" s="151"/>
      <c r="L173" s="151"/>
      <c r="M173" s="151"/>
      <c r="N173" s="151"/>
      <c r="O173" s="151"/>
      <c r="P173" s="151" t="s">
        <v>287</v>
      </c>
      <c r="Q173" s="151" t="s">
        <v>286</v>
      </c>
      <c r="R173" s="151" t="s">
        <v>288</v>
      </c>
      <c r="S173" s="151"/>
      <c r="T173" s="151"/>
      <c r="U173" s="151" t="s">
        <v>281</v>
      </c>
      <c r="V173" s="151"/>
      <c r="W173" s="151"/>
      <c r="X173" s="151" t="s">
        <v>273</v>
      </c>
      <c r="Y173" s="151" t="s">
        <v>271</v>
      </c>
      <c r="Z173" s="151"/>
      <c r="AA173" s="151"/>
      <c r="AB173" s="151"/>
      <c r="AC173" s="151"/>
      <c r="AD173" s="151"/>
      <c r="AE173" s="151"/>
      <c r="AF173" s="151"/>
      <c r="AG173" s="151"/>
      <c r="AH173" s="151"/>
      <c r="AI173" s="151"/>
      <c r="AJ173" s="151"/>
    </row>
    <row r="174" spans="1:36" ht="12.75" hidden="1" x14ac:dyDescent="0.2">
      <c r="A174" s="151"/>
      <c r="B174" s="153" t="str">
        <f>IF(ISBLANK('WK0 - Input data'!$D83),"",'WK0 - Input data'!$D83)</f>
        <v/>
      </c>
      <c r="C174" s="153"/>
      <c r="D174" s="151"/>
      <c r="E174" s="151"/>
      <c r="F174" s="151"/>
      <c r="G174" s="151"/>
      <c r="H174" s="151"/>
      <c r="I174" s="151"/>
      <c r="J174" s="151"/>
      <c r="K174" s="151"/>
      <c r="L174" s="151"/>
      <c r="M174" s="151"/>
      <c r="N174" s="151"/>
      <c r="O174" s="151"/>
      <c r="P174" s="151" t="s">
        <v>289</v>
      </c>
      <c r="Q174" s="151" t="s">
        <v>288</v>
      </c>
      <c r="R174" s="151" t="s">
        <v>290</v>
      </c>
      <c r="S174" s="151"/>
      <c r="T174" s="151"/>
      <c r="U174" s="151" t="s">
        <v>283</v>
      </c>
      <c r="V174" s="151"/>
      <c r="W174" s="151"/>
      <c r="X174" s="151" t="s">
        <v>275</v>
      </c>
      <c r="Y174" s="151" t="s">
        <v>273</v>
      </c>
      <c r="Z174" s="151"/>
      <c r="AA174" s="151"/>
      <c r="AB174" s="151"/>
      <c r="AC174" s="151"/>
      <c r="AD174" s="151"/>
      <c r="AE174" s="151"/>
      <c r="AF174" s="151"/>
      <c r="AG174" s="151"/>
      <c r="AH174" s="151"/>
      <c r="AI174" s="151"/>
      <c r="AJ174" s="151"/>
    </row>
    <row r="175" spans="1:36" ht="12.75" hidden="1" x14ac:dyDescent="0.2">
      <c r="A175" s="151"/>
      <c r="B175" s="153" t="str">
        <f>IF(ISBLANK('WK0 - Input data'!$D84),"",'WK0 - Input data'!$D84)</f>
        <v/>
      </c>
      <c r="C175" s="153"/>
      <c r="D175" s="151"/>
      <c r="E175" s="151"/>
      <c r="F175" s="151"/>
      <c r="G175" s="151"/>
      <c r="H175" s="151"/>
      <c r="I175" s="151"/>
      <c r="J175" s="151"/>
      <c r="K175" s="151"/>
      <c r="L175" s="151"/>
      <c r="M175" s="151"/>
      <c r="N175" s="151"/>
      <c r="O175" s="151"/>
      <c r="P175" s="151" t="s">
        <v>291</v>
      </c>
      <c r="Q175" s="151" t="s">
        <v>290</v>
      </c>
      <c r="R175" s="151" t="s">
        <v>292</v>
      </c>
      <c r="S175" s="151"/>
      <c r="T175" s="151"/>
      <c r="U175" s="151" t="s">
        <v>285</v>
      </c>
      <c r="V175" s="151"/>
      <c r="W175" s="151"/>
      <c r="X175" s="151" t="s">
        <v>277</v>
      </c>
      <c r="Y175" s="151" t="s">
        <v>275</v>
      </c>
      <c r="Z175" s="151"/>
      <c r="AA175" s="151"/>
      <c r="AB175" s="151"/>
      <c r="AC175" s="151"/>
      <c r="AD175" s="151"/>
      <c r="AE175" s="151"/>
      <c r="AF175" s="151"/>
      <c r="AG175" s="151"/>
      <c r="AH175" s="151"/>
      <c r="AI175" s="151"/>
      <c r="AJ175" s="151"/>
    </row>
    <row r="176" spans="1:36" ht="12.75" hidden="1" x14ac:dyDescent="0.2">
      <c r="A176" s="151"/>
      <c r="B176" s="153" t="str">
        <f>IF(ISBLANK('WK0 - Input data'!$D85),"",'WK0 - Input data'!$D85)</f>
        <v/>
      </c>
      <c r="C176" s="153"/>
      <c r="D176" s="151"/>
      <c r="E176" s="151"/>
      <c r="F176" s="151"/>
      <c r="G176" s="151"/>
      <c r="H176" s="151"/>
      <c r="I176" s="151"/>
      <c r="J176" s="151"/>
      <c r="K176" s="151"/>
      <c r="L176" s="151"/>
      <c r="M176" s="151"/>
      <c r="N176" s="151"/>
      <c r="O176" s="151"/>
      <c r="P176" s="151" t="s">
        <v>293</v>
      </c>
      <c r="Q176" s="151" t="s">
        <v>292</v>
      </c>
      <c r="R176" s="151" t="s">
        <v>294</v>
      </c>
      <c r="S176" s="151"/>
      <c r="T176" s="151"/>
      <c r="U176" s="151" t="s">
        <v>287</v>
      </c>
      <c r="V176" s="151"/>
      <c r="W176" s="151"/>
      <c r="X176" s="151" t="s">
        <v>279</v>
      </c>
      <c r="Y176" s="151" t="s">
        <v>277</v>
      </c>
      <c r="Z176" s="151"/>
      <c r="AA176" s="151"/>
      <c r="AB176" s="151"/>
      <c r="AC176" s="151"/>
      <c r="AD176" s="151"/>
      <c r="AE176" s="151"/>
      <c r="AF176" s="151"/>
      <c r="AG176" s="151"/>
      <c r="AH176" s="151"/>
      <c r="AI176" s="151"/>
      <c r="AJ176" s="151"/>
    </row>
    <row r="177" spans="1:36" ht="12.75" hidden="1" x14ac:dyDescent="0.2">
      <c r="A177" s="151"/>
      <c r="B177" s="153" t="str">
        <f>IF(ISBLANK('WK0 - Input data'!$D86),"",'WK0 - Input data'!$D86)</f>
        <v/>
      </c>
      <c r="C177" s="153"/>
      <c r="D177" s="151"/>
      <c r="E177" s="151"/>
      <c r="F177" s="151"/>
      <c r="G177" s="151"/>
      <c r="H177" s="151"/>
      <c r="I177" s="151"/>
      <c r="J177" s="151"/>
      <c r="K177" s="151"/>
      <c r="L177" s="151"/>
      <c r="M177" s="151"/>
      <c r="N177" s="151"/>
      <c r="O177" s="151"/>
      <c r="P177" s="151" t="s">
        <v>295</v>
      </c>
      <c r="Q177" s="151" t="s">
        <v>294</v>
      </c>
      <c r="R177" s="151" t="s">
        <v>296</v>
      </c>
      <c r="S177" s="151"/>
      <c r="T177" s="151"/>
      <c r="U177" s="151" t="s">
        <v>289</v>
      </c>
      <c r="V177" s="151"/>
      <c r="W177" s="151"/>
      <c r="X177" s="151" t="s">
        <v>281</v>
      </c>
      <c r="Y177" s="151" t="s">
        <v>279</v>
      </c>
      <c r="Z177" s="151"/>
      <c r="AA177" s="151"/>
      <c r="AB177" s="151"/>
      <c r="AC177" s="151"/>
      <c r="AD177" s="151"/>
      <c r="AE177" s="151"/>
      <c r="AF177" s="151"/>
      <c r="AG177" s="151"/>
      <c r="AH177" s="151"/>
      <c r="AI177" s="151"/>
      <c r="AJ177" s="151"/>
    </row>
    <row r="178" spans="1:36" ht="12.75" hidden="1" x14ac:dyDescent="0.2">
      <c r="A178" s="151"/>
      <c r="B178" s="153" t="str">
        <f>IF(ISBLANK('WK0 - Input data'!$D87),"",'WK0 - Input data'!$D87)</f>
        <v/>
      </c>
      <c r="C178" s="153"/>
      <c r="D178" s="151"/>
      <c r="E178" s="151"/>
      <c r="F178" s="151"/>
      <c r="G178" s="151"/>
      <c r="H178" s="151"/>
      <c r="I178" s="151"/>
      <c r="J178" s="151"/>
      <c r="K178" s="151"/>
      <c r="L178" s="151"/>
      <c r="M178" s="151"/>
      <c r="N178" s="151"/>
      <c r="O178" s="151"/>
      <c r="P178" s="151" t="s">
        <v>297</v>
      </c>
      <c r="Q178" s="151" t="s">
        <v>296</v>
      </c>
      <c r="R178" s="151" t="s">
        <v>298</v>
      </c>
      <c r="S178" s="151"/>
      <c r="T178" s="151"/>
      <c r="U178" s="151" t="s">
        <v>291</v>
      </c>
      <c r="V178" s="151"/>
      <c r="W178" s="151"/>
      <c r="X178" s="151" t="s">
        <v>283</v>
      </c>
      <c r="Y178" s="151" t="s">
        <v>281</v>
      </c>
      <c r="Z178" s="151"/>
      <c r="AA178" s="151"/>
      <c r="AB178" s="151"/>
      <c r="AC178" s="151"/>
      <c r="AD178" s="151"/>
      <c r="AE178" s="151"/>
      <c r="AF178" s="151"/>
      <c r="AG178" s="151"/>
      <c r="AH178" s="151"/>
      <c r="AI178" s="151"/>
      <c r="AJ178" s="151"/>
    </row>
    <row r="179" spans="1:36" ht="12.75" hidden="1" x14ac:dyDescent="0.2">
      <c r="A179" s="151"/>
      <c r="B179" s="153" t="str">
        <f>IF(ISBLANK('WK0 - Input data'!$D88),"",'WK0 - Input data'!$D88)</f>
        <v/>
      </c>
      <c r="C179" s="153"/>
      <c r="D179" s="151"/>
      <c r="E179" s="151"/>
      <c r="F179" s="151"/>
      <c r="G179" s="151"/>
      <c r="H179" s="151"/>
      <c r="I179" s="151"/>
      <c r="J179" s="151"/>
      <c r="K179" s="151"/>
      <c r="L179" s="151"/>
      <c r="M179" s="151"/>
      <c r="N179" s="151"/>
      <c r="O179" s="151"/>
      <c r="P179" s="151" t="s">
        <v>299</v>
      </c>
      <c r="Q179" s="151" t="s">
        <v>298</v>
      </c>
      <c r="R179" s="151" t="s">
        <v>300</v>
      </c>
      <c r="S179" s="151"/>
      <c r="T179" s="151"/>
      <c r="U179" s="151" t="s">
        <v>293</v>
      </c>
      <c r="V179" s="151"/>
      <c r="W179" s="151"/>
      <c r="X179" s="151" t="s">
        <v>285</v>
      </c>
      <c r="Y179" s="151" t="s">
        <v>283</v>
      </c>
      <c r="Z179" s="151"/>
      <c r="AA179" s="151"/>
      <c r="AB179" s="151"/>
      <c r="AC179" s="151"/>
      <c r="AD179" s="151"/>
      <c r="AE179" s="151"/>
      <c r="AF179" s="151"/>
      <c r="AG179" s="151"/>
      <c r="AH179" s="151"/>
      <c r="AI179" s="151"/>
      <c r="AJ179" s="151"/>
    </row>
    <row r="180" spans="1:36" ht="12.75" hidden="1" x14ac:dyDescent="0.2">
      <c r="A180" s="151"/>
      <c r="B180" s="153" t="str">
        <f>IF(ISBLANK('WK0 - Input data'!$D89),"",'WK0 - Input data'!$D89)</f>
        <v/>
      </c>
      <c r="C180" s="153"/>
      <c r="D180" s="151"/>
      <c r="E180" s="151"/>
      <c r="F180" s="151"/>
      <c r="G180" s="151"/>
      <c r="H180" s="151"/>
      <c r="I180" s="151"/>
      <c r="J180" s="151"/>
      <c r="K180" s="151"/>
      <c r="L180" s="151"/>
      <c r="M180" s="151"/>
      <c r="N180" s="151"/>
      <c r="O180" s="151"/>
      <c r="P180" s="151" t="s">
        <v>301</v>
      </c>
      <c r="Q180" s="151" t="s">
        <v>300</v>
      </c>
      <c r="R180" s="151" t="s">
        <v>302</v>
      </c>
      <c r="S180" s="151"/>
      <c r="T180" s="151"/>
      <c r="U180" s="151" t="s">
        <v>295</v>
      </c>
      <c r="V180" s="151"/>
      <c r="W180" s="151"/>
      <c r="X180" s="151" t="s">
        <v>287</v>
      </c>
      <c r="Y180" s="151" t="s">
        <v>285</v>
      </c>
      <c r="Z180" s="151"/>
      <c r="AA180" s="151"/>
      <c r="AB180" s="151"/>
      <c r="AC180" s="151"/>
      <c r="AD180" s="151"/>
      <c r="AE180" s="151"/>
      <c r="AF180" s="151"/>
      <c r="AG180" s="151"/>
      <c r="AH180" s="151"/>
      <c r="AI180" s="151"/>
      <c r="AJ180" s="151"/>
    </row>
    <row r="181" spans="1:36" ht="12.75" hidden="1" x14ac:dyDescent="0.2">
      <c r="A181" s="151"/>
      <c r="B181" s="153" t="str">
        <f>IF(ISBLANK('WK0 - Input data'!$D90),"",'WK0 - Input data'!$D90)</f>
        <v/>
      </c>
      <c r="C181" s="153"/>
      <c r="D181" s="151"/>
      <c r="E181" s="151"/>
      <c r="F181" s="151"/>
      <c r="G181" s="151"/>
      <c r="H181" s="151"/>
      <c r="I181" s="151"/>
      <c r="J181" s="151"/>
      <c r="K181" s="151"/>
      <c r="L181" s="151"/>
      <c r="M181" s="151"/>
      <c r="N181" s="151"/>
      <c r="O181" s="151"/>
      <c r="P181" s="151" t="s">
        <v>303</v>
      </c>
      <c r="Q181" s="151" t="s">
        <v>302</v>
      </c>
      <c r="R181" s="151" t="s">
        <v>304</v>
      </c>
      <c r="S181" s="151"/>
      <c r="T181" s="151"/>
      <c r="U181" s="151" t="s">
        <v>297</v>
      </c>
      <c r="V181" s="151"/>
      <c r="W181" s="151"/>
      <c r="X181" s="151" t="s">
        <v>289</v>
      </c>
      <c r="Y181" s="151" t="s">
        <v>287</v>
      </c>
      <c r="Z181" s="151"/>
      <c r="AA181" s="151"/>
      <c r="AB181" s="151"/>
      <c r="AC181" s="151"/>
      <c r="AD181" s="151"/>
      <c r="AE181" s="151"/>
      <c r="AF181" s="151"/>
      <c r="AG181" s="151"/>
      <c r="AH181" s="151"/>
      <c r="AI181" s="151"/>
      <c r="AJ181" s="151"/>
    </row>
    <row r="182" spans="1:36" ht="12.75" hidden="1" x14ac:dyDescent="0.2">
      <c r="A182" s="151"/>
      <c r="B182" s="153" t="str">
        <f>IF(ISBLANK('WK0 - Input data'!$D91),"",'WK0 - Input data'!$D91)</f>
        <v/>
      </c>
      <c r="C182" s="153"/>
      <c r="D182" s="151"/>
      <c r="E182" s="151"/>
      <c r="F182" s="151"/>
      <c r="G182" s="151"/>
      <c r="H182" s="151"/>
      <c r="I182" s="151"/>
      <c r="J182" s="151"/>
      <c r="K182" s="151"/>
      <c r="L182" s="151"/>
      <c r="M182" s="151"/>
      <c r="N182" s="151"/>
      <c r="O182" s="151"/>
      <c r="P182" s="151" t="s">
        <v>305</v>
      </c>
      <c r="Q182" s="151" t="s">
        <v>304</v>
      </c>
      <c r="R182" s="151" t="s">
        <v>306</v>
      </c>
      <c r="S182" s="151"/>
      <c r="T182" s="151"/>
      <c r="U182" s="151" t="s">
        <v>299</v>
      </c>
      <c r="V182" s="151"/>
      <c r="W182" s="151"/>
      <c r="X182" s="151" t="s">
        <v>291</v>
      </c>
      <c r="Y182" s="151" t="s">
        <v>289</v>
      </c>
      <c r="Z182" s="151"/>
      <c r="AA182" s="151"/>
      <c r="AB182" s="151"/>
      <c r="AC182" s="151"/>
      <c r="AD182" s="151"/>
      <c r="AE182" s="151"/>
      <c r="AF182" s="151"/>
      <c r="AG182" s="151"/>
      <c r="AH182" s="151"/>
      <c r="AI182" s="151"/>
      <c r="AJ182" s="151"/>
    </row>
    <row r="183" spans="1:36" ht="12.75" hidden="1" x14ac:dyDescent="0.2">
      <c r="A183" s="151"/>
      <c r="B183" s="153" t="str">
        <f>IF(ISBLANK('WK0 - Input data'!$D92),"",'WK0 - Input data'!$D92)</f>
        <v/>
      </c>
      <c r="C183" s="153"/>
      <c r="D183" s="151"/>
      <c r="E183" s="151"/>
      <c r="F183" s="151"/>
      <c r="G183" s="151"/>
      <c r="H183" s="151"/>
      <c r="I183" s="151"/>
      <c r="J183" s="151"/>
      <c r="K183" s="151"/>
      <c r="L183" s="151"/>
      <c r="M183" s="151"/>
      <c r="N183" s="151"/>
      <c r="O183" s="151"/>
      <c r="P183" s="151" t="s">
        <v>307</v>
      </c>
      <c r="Q183" s="151" t="s">
        <v>306</v>
      </c>
      <c r="R183" s="151" t="s">
        <v>308</v>
      </c>
      <c r="S183" s="151"/>
      <c r="T183" s="151"/>
      <c r="U183" s="151" t="s">
        <v>301</v>
      </c>
      <c r="V183" s="151"/>
      <c r="W183" s="151"/>
      <c r="X183" s="151" t="s">
        <v>293</v>
      </c>
      <c r="Y183" s="151" t="s">
        <v>291</v>
      </c>
      <c r="Z183" s="151"/>
      <c r="AA183" s="151"/>
      <c r="AB183" s="151"/>
      <c r="AC183" s="151"/>
      <c r="AD183" s="151"/>
      <c r="AE183" s="151"/>
      <c r="AF183" s="151"/>
      <c r="AG183" s="151"/>
      <c r="AH183" s="151"/>
      <c r="AI183" s="151"/>
      <c r="AJ183" s="151"/>
    </row>
    <row r="184" spans="1:36" ht="12.75" hidden="1" x14ac:dyDescent="0.2">
      <c r="A184" s="151"/>
      <c r="B184" s="153" t="str">
        <f>IF(ISBLANK('WK0 - Input data'!$D93),"",'WK0 - Input data'!$D93)</f>
        <v/>
      </c>
      <c r="C184" s="153"/>
      <c r="D184" s="151"/>
      <c r="E184" s="151"/>
      <c r="F184" s="151"/>
      <c r="G184" s="151"/>
      <c r="H184" s="151"/>
      <c r="I184" s="151"/>
      <c r="J184" s="151"/>
      <c r="K184" s="151"/>
      <c r="L184" s="151"/>
      <c r="M184" s="151"/>
      <c r="N184" s="151"/>
      <c r="O184" s="151"/>
      <c r="P184" s="151" t="s">
        <v>252</v>
      </c>
      <c r="Q184" s="151" t="s">
        <v>34</v>
      </c>
      <c r="R184" s="151" t="s">
        <v>34</v>
      </c>
      <c r="S184" s="151"/>
      <c r="T184" s="151"/>
      <c r="U184" s="151" t="s">
        <v>303</v>
      </c>
      <c r="V184" s="151"/>
      <c r="W184" s="151"/>
      <c r="X184" s="151" t="s">
        <v>295</v>
      </c>
      <c r="Y184" s="151" t="s">
        <v>293</v>
      </c>
      <c r="Z184" s="151"/>
      <c r="AA184" s="151"/>
      <c r="AB184" s="151"/>
      <c r="AC184" s="151"/>
      <c r="AD184" s="151"/>
      <c r="AE184" s="151"/>
      <c r="AF184" s="151"/>
      <c r="AG184" s="151"/>
      <c r="AH184" s="151"/>
      <c r="AI184" s="151"/>
      <c r="AJ184" s="151"/>
    </row>
    <row r="185" spans="1:36" ht="12.75" hidden="1" x14ac:dyDescent="0.2">
      <c r="A185" s="151"/>
      <c r="B185" s="153" t="str">
        <f>IF(ISBLANK('WK0 - Input data'!$D94),"",'WK0 - Input data'!$D94)</f>
        <v/>
      </c>
      <c r="C185" s="153"/>
      <c r="D185" s="151"/>
      <c r="E185" s="151"/>
      <c r="F185" s="151"/>
      <c r="G185" s="151"/>
      <c r="H185" s="151"/>
      <c r="I185" s="151"/>
      <c r="J185" s="151"/>
      <c r="K185" s="151"/>
      <c r="L185" s="151"/>
      <c r="M185" s="151"/>
      <c r="N185" s="151"/>
      <c r="O185" s="151"/>
      <c r="P185" s="151"/>
      <c r="Q185" s="151"/>
      <c r="R185" s="151"/>
      <c r="S185" s="151"/>
      <c r="T185" s="151"/>
      <c r="U185" s="151" t="s">
        <v>305</v>
      </c>
      <c r="V185" s="151"/>
      <c r="W185" s="151"/>
      <c r="X185" s="151" t="s">
        <v>297</v>
      </c>
      <c r="Y185" s="151" t="s">
        <v>295</v>
      </c>
      <c r="Z185" s="151"/>
      <c r="AA185" s="151"/>
      <c r="AB185" s="151"/>
      <c r="AC185" s="151"/>
      <c r="AD185" s="151"/>
      <c r="AE185" s="151"/>
      <c r="AF185" s="151"/>
      <c r="AG185" s="151"/>
      <c r="AH185" s="151"/>
      <c r="AI185" s="151"/>
      <c r="AJ185" s="151"/>
    </row>
    <row r="186" spans="1:36" ht="12.75" hidden="1" x14ac:dyDescent="0.2">
      <c r="A186" s="151"/>
      <c r="B186" s="153" t="str">
        <f>IF(ISBLANK('WK0 - Input data'!$D95),"",'WK0 - Input data'!$D95)</f>
        <v/>
      </c>
      <c r="C186" s="153"/>
      <c r="D186" s="151"/>
      <c r="E186" s="151"/>
      <c r="F186" s="151"/>
      <c r="G186" s="151"/>
      <c r="H186" s="151"/>
      <c r="I186" s="151"/>
      <c r="J186" s="151"/>
      <c r="K186" s="151"/>
      <c r="L186" s="151"/>
      <c r="M186" s="151"/>
      <c r="N186" s="151"/>
      <c r="O186" s="151"/>
      <c r="P186" s="151"/>
      <c r="Q186" s="151"/>
      <c r="R186" s="151"/>
      <c r="S186" s="151"/>
      <c r="T186" s="151"/>
      <c r="U186" s="151" t="s">
        <v>307</v>
      </c>
      <c r="V186" s="151"/>
      <c r="W186" s="151"/>
      <c r="X186" s="151" t="s">
        <v>299</v>
      </c>
      <c r="Y186" s="151" t="s">
        <v>297</v>
      </c>
      <c r="Z186" s="151"/>
      <c r="AA186" s="151"/>
      <c r="AB186" s="151"/>
      <c r="AC186" s="151"/>
      <c r="AD186" s="151"/>
      <c r="AE186" s="151"/>
      <c r="AF186" s="151"/>
      <c r="AG186" s="151"/>
      <c r="AH186" s="151"/>
      <c r="AI186" s="151"/>
      <c r="AJ186" s="151"/>
    </row>
    <row r="187" spans="1:36" ht="12.75" hidden="1" x14ac:dyDescent="0.2">
      <c r="A187" s="151"/>
      <c r="B187" s="153" t="str">
        <f>IF(ISBLANK('WK0 - Input data'!$D96),"",'WK0 - Input data'!$D96)</f>
        <v/>
      </c>
      <c r="C187" s="153"/>
      <c r="D187" s="151"/>
      <c r="E187" s="151"/>
      <c r="F187" s="151"/>
      <c r="G187" s="151"/>
      <c r="H187" s="151"/>
      <c r="I187" s="151"/>
      <c r="J187" s="151"/>
      <c r="K187" s="151"/>
      <c r="L187" s="151"/>
      <c r="M187" s="151"/>
      <c r="N187" s="151"/>
      <c r="O187" s="151"/>
      <c r="P187" s="151"/>
      <c r="Q187" s="151"/>
      <c r="R187" s="151"/>
      <c r="S187" s="151"/>
      <c r="T187" s="151"/>
      <c r="U187" s="151"/>
      <c r="V187" s="151"/>
      <c r="W187" s="151"/>
      <c r="X187" s="151" t="s">
        <v>301</v>
      </c>
      <c r="Y187" s="151" t="s">
        <v>299</v>
      </c>
      <c r="Z187" s="151"/>
      <c r="AA187" s="151"/>
      <c r="AB187" s="151"/>
      <c r="AC187" s="151"/>
      <c r="AD187" s="151"/>
      <c r="AE187" s="151"/>
      <c r="AF187" s="151"/>
      <c r="AG187" s="151"/>
      <c r="AH187" s="151"/>
      <c r="AI187" s="151"/>
      <c r="AJ187" s="151"/>
    </row>
    <row r="188" spans="1:36" ht="12.75" hidden="1" x14ac:dyDescent="0.2">
      <c r="A188" s="151"/>
      <c r="B188" s="153" t="str">
        <f>IF(ISBLANK('WK0 - Input data'!$D97),"",'WK0 - Input data'!$D97)</f>
        <v/>
      </c>
      <c r="C188" s="153"/>
      <c r="D188" s="151"/>
      <c r="E188" s="151"/>
      <c r="F188" s="151"/>
      <c r="G188" s="151"/>
      <c r="H188" s="151"/>
      <c r="I188" s="151"/>
      <c r="J188" s="151"/>
      <c r="K188" s="151"/>
      <c r="L188" s="151"/>
      <c r="M188" s="151"/>
      <c r="N188" s="151"/>
      <c r="O188" s="151"/>
      <c r="P188" s="151"/>
      <c r="Q188" s="151"/>
      <c r="R188" s="151"/>
      <c r="S188" s="151"/>
      <c r="T188" s="151"/>
      <c r="U188" s="151"/>
      <c r="V188" s="151"/>
      <c r="W188" s="151"/>
      <c r="X188" s="151" t="s">
        <v>303</v>
      </c>
      <c r="Y188" s="151" t="s">
        <v>301</v>
      </c>
      <c r="Z188" s="151"/>
      <c r="AA188" s="151"/>
      <c r="AB188" s="151"/>
      <c r="AC188" s="151"/>
      <c r="AD188" s="151"/>
      <c r="AE188" s="151"/>
      <c r="AF188" s="151"/>
      <c r="AG188" s="151"/>
      <c r="AH188" s="151"/>
      <c r="AI188" s="151"/>
      <c r="AJ188" s="151"/>
    </row>
    <row r="189" spans="1:36" ht="12.75" hidden="1" x14ac:dyDescent="0.2">
      <c r="A189" s="151"/>
      <c r="B189" s="153" t="str">
        <f>IF(ISBLANK('WK0 - Input data'!$D98),"",'WK0 - Input data'!$D98)</f>
        <v/>
      </c>
      <c r="C189" s="153"/>
      <c r="D189" s="151"/>
      <c r="E189" s="151"/>
      <c r="F189" s="151"/>
      <c r="G189" s="151"/>
      <c r="H189" s="151"/>
      <c r="I189" s="151"/>
      <c r="J189" s="151"/>
      <c r="K189" s="151"/>
      <c r="L189" s="151"/>
      <c r="M189" s="151"/>
      <c r="N189" s="151"/>
      <c r="O189" s="151"/>
      <c r="P189" s="151"/>
      <c r="Q189" s="151"/>
      <c r="R189" s="151"/>
      <c r="S189" s="151"/>
      <c r="T189" s="151"/>
      <c r="U189" s="151"/>
      <c r="V189" s="151"/>
      <c r="W189" s="151"/>
      <c r="X189" s="151" t="s">
        <v>305</v>
      </c>
      <c r="Y189" s="151" t="s">
        <v>303</v>
      </c>
      <c r="Z189" s="151"/>
      <c r="AA189" s="151"/>
      <c r="AB189" s="151"/>
      <c r="AC189" s="151"/>
      <c r="AD189" s="151"/>
      <c r="AE189" s="151"/>
      <c r="AF189" s="151"/>
      <c r="AG189" s="151"/>
      <c r="AH189" s="151"/>
      <c r="AI189" s="151"/>
      <c r="AJ189" s="151"/>
    </row>
    <row r="190" spans="1:36" ht="12.75" hidden="1" x14ac:dyDescent="0.2">
      <c r="A190" s="151"/>
      <c r="B190" s="153" t="str">
        <f>IF(ISBLANK('WK0 - Input data'!$D99),"",'WK0 - Input data'!$D99)</f>
        <v/>
      </c>
      <c r="C190" s="153"/>
      <c r="D190" s="151"/>
      <c r="E190" s="151"/>
      <c r="F190" s="151"/>
      <c r="G190" s="151"/>
      <c r="H190" s="151"/>
      <c r="I190" s="151"/>
      <c r="J190" s="151"/>
      <c r="K190" s="151"/>
      <c r="L190" s="151"/>
      <c r="M190" s="151"/>
      <c r="N190" s="151"/>
      <c r="O190" s="151"/>
      <c r="P190" s="151"/>
      <c r="Q190" s="151"/>
      <c r="R190" s="151"/>
      <c r="S190" s="151"/>
      <c r="T190" s="151"/>
      <c r="U190" s="151"/>
      <c r="V190" s="151"/>
      <c r="W190" s="151"/>
      <c r="X190" s="151" t="s">
        <v>307</v>
      </c>
      <c r="Y190" s="151" t="s">
        <v>305</v>
      </c>
      <c r="Z190" s="151"/>
      <c r="AA190" s="151"/>
      <c r="AB190" s="151"/>
      <c r="AC190" s="151"/>
      <c r="AD190" s="151"/>
      <c r="AE190" s="151"/>
      <c r="AF190" s="151"/>
      <c r="AG190" s="151"/>
      <c r="AH190" s="151"/>
      <c r="AI190" s="151"/>
      <c r="AJ190" s="151"/>
    </row>
    <row r="191" spans="1:36" ht="12.75" hidden="1" x14ac:dyDescent="0.2">
      <c r="A191" s="151"/>
      <c r="B191" s="153" t="str">
        <f>IF(ISBLANK('WK0 - Input data'!$D100),"",'WK0 - Input data'!$D100)</f>
        <v/>
      </c>
      <c r="C191" s="153"/>
      <c r="D191" s="151"/>
      <c r="E191" s="151"/>
      <c r="F191" s="151"/>
      <c r="G191" s="151"/>
      <c r="H191" s="151"/>
      <c r="I191" s="151"/>
      <c r="J191" s="151"/>
      <c r="K191" s="151"/>
      <c r="L191" s="151"/>
      <c r="M191" s="151"/>
      <c r="N191" s="151"/>
      <c r="O191" s="151"/>
      <c r="P191" s="151"/>
      <c r="Q191" s="151"/>
      <c r="R191" s="151"/>
      <c r="S191" s="151"/>
      <c r="T191" s="151"/>
      <c r="U191" s="151"/>
      <c r="V191" s="151"/>
      <c r="W191" s="151"/>
      <c r="X191" s="151" t="s">
        <v>243</v>
      </c>
      <c r="Y191" s="151" t="s">
        <v>309</v>
      </c>
      <c r="Z191" s="151"/>
      <c r="AA191" s="151"/>
      <c r="AB191" s="151"/>
      <c r="AC191" s="151"/>
      <c r="AD191" s="151"/>
      <c r="AE191" s="151"/>
      <c r="AF191" s="151"/>
      <c r="AG191" s="151"/>
      <c r="AH191" s="151"/>
      <c r="AI191" s="151"/>
      <c r="AJ191" s="151"/>
    </row>
    <row r="192" spans="1:36" ht="12.75" hidden="1" x14ac:dyDescent="0.2">
      <c r="A192" s="151"/>
      <c r="B192" s="153" t="str">
        <f>IF(ISBLANK('WK0 - Input data'!$D101),"",'WK0 - Input data'!$D101)</f>
        <v/>
      </c>
      <c r="C192" s="153"/>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c r="AA192" s="151"/>
      <c r="AB192" s="151"/>
      <c r="AC192" s="151"/>
      <c r="AD192" s="151"/>
      <c r="AE192" s="151"/>
      <c r="AF192" s="151"/>
      <c r="AG192" s="151"/>
      <c r="AH192" s="151"/>
      <c r="AI192" s="151"/>
      <c r="AJ192" s="151"/>
    </row>
    <row r="193" spans="1:36" ht="12.75" hidden="1" x14ac:dyDescent="0.2">
      <c r="A193" s="151"/>
      <c r="B193" s="153" t="str">
        <f>IF(ISBLANK('WK0 - Input data'!$D102),"",'WK0 - Input data'!$D102)</f>
        <v/>
      </c>
      <c r="C193" s="153"/>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c r="AA193" s="151"/>
      <c r="AB193" s="151"/>
      <c r="AC193" s="151"/>
      <c r="AD193" s="151"/>
      <c r="AE193" s="151"/>
      <c r="AF193" s="151"/>
      <c r="AG193" s="151"/>
      <c r="AH193" s="151"/>
      <c r="AI193" s="151"/>
      <c r="AJ193" s="151"/>
    </row>
    <row r="194" spans="1:36" ht="12.75" hidden="1" x14ac:dyDescent="0.2">
      <c r="A194" s="151"/>
      <c r="B194" s="153" t="str">
        <f>IF(ISBLANK('WK0 - Input data'!$D103),"",'WK0 - Input data'!$D103)</f>
        <v/>
      </c>
      <c r="C194" s="153"/>
      <c r="D194" s="151"/>
      <c r="E194" s="151"/>
      <c r="F194" s="151"/>
      <c r="G194" s="151"/>
      <c r="H194" s="151"/>
      <c r="I194" s="151"/>
      <c r="J194" s="151"/>
      <c r="K194" s="151"/>
      <c r="L194" s="151"/>
      <c r="M194" s="151"/>
      <c r="N194" s="151"/>
      <c r="O194" s="151"/>
      <c r="P194" s="151"/>
      <c r="Q194" s="151"/>
      <c r="R194" s="151"/>
      <c r="S194" s="151"/>
      <c r="T194" s="151"/>
      <c r="U194" s="151"/>
      <c r="V194" s="151"/>
      <c r="W194" s="151"/>
      <c r="X194" s="151"/>
      <c r="Y194" s="151"/>
      <c r="Z194" s="151"/>
      <c r="AA194" s="151"/>
      <c r="AB194" s="151"/>
      <c r="AC194" s="151"/>
      <c r="AD194" s="151"/>
      <c r="AE194" s="151"/>
      <c r="AF194" s="151"/>
      <c r="AG194" s="151"/>
      <c r="AH194" s="151"/>
      <c r="AI194" s="151"/>
      <c r="AJ194" s="151"/>
    </row>
    <row r="195" spans="1:36" ht="12.75" hidden="1" x14ac:dyDescent="0.2">
      <c r="A195" s="151"/>
      <c r="B195" s="153" t="str">
        <f>IF(ISBLANK('WK0 - Input data'!$D104),"",'WK0 - Input data'!$D104)</f>
        <v/>
      </c>
      <c r="C195" s="153"/>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G195" s="151"/>
      <c r="AH195" s="151"/>
      <c r="AI195" s="151"/>
      <c r="AJ195" s="151"/>
    </row>
    <row r="196" spans="1:36" ht="12.75" hidden="1" x14ac:dyDescent="0.2">
      <c r="A196" s="151"/>
      <c r="B196" s="153" t="str">
        <f>IF(ISBLANK('WK0 - Input data'!$D105),"",'WK0 - Input data'!$D105)</f>
        <v/>
      </c>
      <c r="C196" s="153"/>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E196" s="151"/>
      <c r="AF196" s="151"/>
      <c r="AG196" s="151"/>
      <c r="AH196" s="151"/>
      <c r="AI196" s="151"/>
      <c r="AJ196" s="151"/>
    </row>
    <row r="197" spans="1:36" ht="12.75" hidden="1" x14ac:dyDescent="0.2">
      <c r="A197" s="151"/>
      <c r="B197" s="153" t="str">
        <f>IF(ISBLANK('WK0 - Input data'!$D106),"",'WK0 - Input data'!$D106)</f>
        <v/>
      </c>
      <c r="C197" s="153"/>
      <c r="D197" s="151"/>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c r="AA197" s="151"/>
      <c r="AB197" s="151"/>
      <c r="AC197" s="151"/>
      <c r="AD197" s="151"/>
      <c r="AE197" s="151"/>
      <c r="AF197" s="151"/>
      <c r="AG197" s="151"/>
      <c r="AH197" s="151"/>
      <c r="AI197" s="151"/>
      <c r="AJ197" s="151"/>
    </row>
    <row r="198" spans="1:36" ht="12.75" hidden="1" x14ac:dyDescent="0.2">
      <c r="A198" s="151"/>
      <c r="B198" s="153" t="str">
        <f>IF(ISBLANK('WK0 - Input data'!$D107),"",'WK0 - Input data'!$D107)</f>
        <v/>
      </c>
      <c r="C198" s="153"/>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c r="AA198" s="151"/>
      <c r="AB198" s="151"/>
      <c r="AC198" s="151"/>
      <c r="AD198" s="151"/>
      <c r="AE198" s="151"/>
      <c r="AF198" s="151"/>
      <c r="AG198" s="151"/>
      <c r="AH198" s="151"/>
      <c r="AI198" s="151"/>
      <c r="AJ198" s="151"/>
    </row>
    <row r="199" spans="1:36" ht="12.75" hidden="1" x14ac:dyDescent="0.2">
      <c r="A199" s="151"/>
      <c r="B199" s="153" t="str">
        <f>IF(ISBLANK('WK0 - Input data'!$D108),"",'WK0 - Input data'!$D108)</f>
        <v/>
      </c>
      <c r="C199" s="153"/>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c r="AA199" s="151"/>
      <c r="AB199" s="151"/>
      <c r="AC199" s="151"/>
      <c r="AD199" s="151"/>
      <c r="AE199" s="151"/>
      <c r="AF199" s="151"/>
      <c r="AG199" s="151"/>
      <c r="AH199" s="151"/>
      <c r="AI199" s="151"/>
      <c r="AJ199" s="151"/>
    </row>
    <row r="200" spans="1:36" ht="12.75" hidden="1" x14ac:dyDescent="0.2">
      <c r="A200" s="151"/>
      <c r="B200" s="153" t="str">
        <f>IF(ISBLANK('WK0 - Input data'!$D109),"",'WK0 - Input data'!$D109)</f>
        <v/>
      </c>
      <c r="C200" s="153"/>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51"/>
    </row>
    <row r="201" spans="1:36" ht="12.75" hidden="1" x14ac:dyDescent="0.2">
      <c r="A201" s="151"/>
      <c r="B201" s="153" t="str">
        <f>IF(ISBLANK('WK0 - Input data'!$D110),"",'WK0 - Input data'!$D110)</f>
        <v/>
      </c>
      <c r="C201" s="153"/>
      <c r="D201" s="151"/>
      <c r="E201" s="151"/>
      <c r="F201" s="151"/>
      <c r="G201" s="151"/>
      <c r="H201" s="151"/>
      <c r="I201" s="151"/>
      <c r="J201" s="151"/>
      <c r="K201" s="151"/>
      <c r="L201" s="151"/>
      <c r="M201" s="151"/>
      <c r="N201" s="151"/>
      <c r="O201" s="151"/>
      <c r="P201" s="151"/>
      <c r="Q201" s="151"/>
      <c r="R201" s="151"/>
      <c r="S201" s="151"/>
      <c r="T201" s="151"/>
      <c r="U201" s="151"/>
      <c r="V201" s="151"/>
      <c r="W201" s="151"/>
      <c r="X201" s="151"/>
      <c r="Y201" s="151"/>
      <c r="Z201" s="151"/>
      <c r="AA201" s="151"/>
      <c r="AB201" s="151"/>
      <c r="AC201" s="151"/>
      <c r="AD201" s="151"/>
      <c r="AE201" s="151"/>
      <c r="AF201" s="151"/>
      <c r="AG201" s="151"/>
      <c r="AH201" s="151"/>
      <c r="AI201" s="151"/>
      <c r="AJ201" s="151"/>
    </row>
    <row r="202" spans="1:36" ht="12.75" hidden="1" x14ac:dyDescent="0.2">
      <c r="A202" s="151"/>
      <c r="B202" s="153" t="str">
        <f>IF(ISBLANK('WK0 - Input data'!$D111),"",'WK0 - Input data'!$D111)</f>
        <v/>
      </c>
      <c r="C202" s="153"/>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J202" s="151"/>
    </row>
    <row r="203" spans="1:36" ht="12.75" hidden="1" x14ac:dyDescent="0.2">
      <c r="A203" s="151"/>
      <c r="B203" s="153" t="str">
        <f>IF(ISBLANK('WK0 - Input data'!$D112),"",'WK0 - Input data'!$D112)</f>
        <v/>
      </c>
      <c r="C203" s="153"/>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G203" s="151"/>
      <c r="AH203" s="151"/>
      <c r="AI203" s="151"/>
      <c r="AJ203" s="151"/>
    </row>
    <row r="204" spans="1:36" ht="12.75" hidden="1" x14ac:dyDescent="0.2">
      <c r="A204" s="151"/>
      <c r="B204" s="153" t="str">
        <f>IF(ISBLANK('WK0 - Input data'!$D113),"",'WK0 - Input data'!$D113)</f>
        <v/>
      </c>
      <c r="C204" s="153"/>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row>
    <row r="205" spans="1:36" ht="12.75" hidden="1" x14ac:dyDescent="0.2">
      <c r="A205" s="151"/>
      <c r="B205" s="153" t="str">
        <f>IF(ISBLANK('WK0 - Input data'!$D114),"",'WK0 - Input data'!$D114)</f>
        <v/>
      </c>
      <c r="C205" s="153"/>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c r="AA205" s="151"/>
      <c r="AB205" s="151"/>
      <c r="AC205" s="151"/>
      <c r="AD205" s="151"/>
      <c r="AE205" s="151"/>
      <c r="AF205" s="151"/>
      <c r="AG205" s="151"/>
      <c r="AH205" s="151"/>
      <c r="AI205" s="151"/>
      <c r="AJ205" s="151"/>
    </row>
    <row r="206" spans="1:36" ht="12.75" hidden="1" x14ac:dyDescent="0.2">
      <c r="A206" s="151"/>
      <c r="B206" s="153" t="str">
        <f>IF(ISBLANK('WK0 - Input data'!$D115),"",'WK0 - Input data'!$D115)</f>
        <v/>
      </c>
      <c r="C206" s="153"/>
      <c r="D206" s="151"/>
      <c r="E206" s="151"/>
      <c r="F206" s="151"/>
      <c r="G206" s="151"/>
      <c r="H206" s="151"/>
      <c r="I206" s="151"/>
      <c r="J206" s="151"/>
      <c r="K206" s="151"/>
      <c r="L206" s="151"/>
      <c r="M206" s="151"/>
      <c r="N206" s="151"/>
      <c r="O206" s="151"/>
      <c r="P206" s="151"/>
      <c r="Q206" s="151"/>
      <c r="R206" s="151"/>
      <c r="S206" s="151"/>
      <c r="T206" s="151"/>
      <c r="U206" s="151"/>
      <c r="V206" s="151"/>
      <c r="W206" s="151"/>
      <c r="X206" s="151"/>
      <c r="Y206" s="151"/>
      <c r="Z206" s="151"/>
      <c r="AA206" s="151"/>
      <c r="AB206" s="151"/>
      <c r="AC206" s="151"/>
      <c r="AD206" s="151"/>
      <c r="AE206" s="151"/>
      <c r="AF206" s="151"/>
      <c r="AG206" s="151"/>
      <c r="AH206" s="151"/>
      <c r="AI206" s="151"/>
      <c r="AJ206" s="151"/>
    </row>
    <row r="207" spans="1:36" ht="12.75" hidden="1" x14ac:dyDescent="0.2">
      <c r="A207" s="151"/>
      <c r="B207" s="153" t="str">
        <f>IF(ISBLANK('WK0 - Input data'!$D116),"",'WK0 - Input data'!$D116)</f>
        <v/>
      </c>
      <c r="C207" s="153"/>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1"/>
      <c r="AA207" s="151"/>
      <c r="AB207" s="151"/>
      <c r="AC207" s="151"/>
      <c r="AD207" s="151"/>
      <c r="AE207" s="151"/>
      <c r="AF207" s="151"/>
      <c r="AG207" s="151"/>
      <c r="AH207" s="151"/>
      <c r="AI207" s="151"/>
      <c r="AJ207" s="151"/>
    </row>
    <row r="208" spans="1:36" ht="12.75" hidden="1" x14ac:dyDescent="0.2">
      <c r="A208" s="151"/>
      <c r="B208" s="153" t="str">
        <f>IF(ISBLANK('WK0 - Input data'!$D117),"",'WK0 - Input data'!$D117)</f>
        <v/>
      </c>
      <c r="C208" s="153"/>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1"/>
      <c r="AC208" s="151"/>
      <c r="AD208" s="151"/>
      <c r="AE208" s="151"/>
      <c r="AF208" s="151"/>
      <c r="AG208" s="151"/>
      <c r="AH208" s="151"/>
      <c r="AI208" s="151"/>
      <c r="AJ208" s="151"/>
    </row>
    <row r="209" spans="1:36" ht="12.75" hidden="1" x14ac:dyDescent="0.2">
      <c r="A209" s="151"/>
      <c r="B209" s="153" t="str">
        <f>IF(ISBLANK('WK0 - Input data'!$D118),"",'WK0 - Input data'!$D118)</f>
        <v/>
      </c>
      <c r="C209" s="153"/>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c r="AA209" s="151"/>
      <c r="AB209" s="151"/>
      <c r="AC209" s="151"/>
      <c r="AD209" s="151"/>
      <c r="AE209" s="151"/>
      <c r="AF209" s="151"/>
      <c r="AG209" s="151"/>
      <c r="AH209" s="151"/>
      <c r="AI209" s="151"/>
      <c r="AJ209" s="151"/>
    </row>
    <row r="210" spans="1:36" ht="12.75" hidden="1" x14ac:dyDescent="0.2">
      <c r="A210" s="151"/>
      <c r="B210" s="153" t="str">
        <f>IF(ISBLANK('WK0 - Input data'!$D119),"",'WK0 - Input data'!$D119)</f>
        <v/>
      </c>
      <c r="C210" s="153"/>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c r="AA210" s="151"/>
      <c r="AB210" s="151"/>
      <c r="AC210" s="151"/>
      <c r="AD210" s="151"/>
      <c r="AE210" s="151"/>
      <c r="AF210" s="151"/>
      <c r="AG210" s="151"/>
      <c r="AH210" s="151"/>
      <c r="AI210" s="151"/>
      <c r="AJ210" s="151"/>
    </row>
    <row r="211" spans="1:36" ht="12.75" hidden="1" x14ac:dyDescent="0.2">
      <c r="A211" s="151"/>
      <c r="B211" s="153" t="str">
        <f>IF(ISBLANK('WK0 - Input data'!$D120),"",'WK0 - Input data'!$D120)</f>
        <v/>
      </c>
      <c r="C211" s="153"/>
      <c r="D211" s="151"/>
      <c r="E211" s="151"/>
      <c r="F211" s="151"/>
      <c r="G211" s="151"/>
      <c r="H211" s="151"/>
      <c r="I211" s="151"/>
      <c r="J211" s="151"/>
      <c r="K211" s="151"/>
      <c r="L211" s="151"/>
      <c r="M211" s="151"/>
      <c r="N211" s="151"/>
      <c r="O211" s="151"/>
      <c r="P211" s="151"/>
      <c r="Q211" s="151"/>
      <c r="R211" s="151"/>
      <c r="S211" s="151"/>
      <c r="T211" s="151"/>
      <c r="U211" s="151"/>
      <c r="V211" s="151"/>
      <c r="W211" s="151"/>
      <c r="X211" s="151"/>
      <c r="Y211" s="151"/>
      <c r="Z211" s="151"/>
      <c r="AA211" s="151"/>
      <c r="AB211" s="151"/>
      <c r="AC211" s="151"/>
      <c r="AD211" s="151"/>
      <c r="AE211" s="151"/>
      <c r="AF211" s="151"/>
      <c r="AG211" s="151"/>
      <c r="AH211" s="151"/>
      <c r="AI211" s="151"/>
      <c r="AJ211" s="151"/>
    </row>
    <row r="212" spans="1:36" ht="12.75" hidden="1" x14ac:dyDescent="0.2">
      <c r="A212" s="151"/>
      <c r="B212" s="153" t="str">
        <f>IF(ISBLANK('WK0 - Input data'!$D121),"",'WK0 - Input data'!$D121)</f>
        <v/>
      </c>
      <c r="C212" s="153"/>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1"/>
      <c r="AE212" s="151"/>
      <c r="AF212" s="151"/>
      <c r="AG212" s="151"/>
      <c r="AH212" s="151"/>
      <c r="AI212" s="151"/>
      <c r="AJ212" s="151"/>
    </row>
    <row r="213" spans="1:36" ht="12.75" hidden="1" x14ac:dyDescent="0.2">
      <c r="A213" s="151"/>
      <c r="B213" s="153" t="str">
        <f>IF(ISBLANK('WK0 - Input data'!$D122),"",'WK0 - Input data'!$D122)</f>
        <v/>
      </c>
      <c r="C213" s="153"/>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c r="AA213" s="151"/>
      <c r="AB213" s="151"/>
      <c r="AC213" s="151"/>
      <c r="AD213" s="151"/>
      <c r="AE213" s="151"/>
      <c r="AF213" s="151"/>
      <c r="AG213" s="151"/>
      <c r="AH213" s="151"/>
      <c r="AI213" s="151"/>
      <c r="AJ213" s="151"/>
    </row>
    <row r="214" spans="1:36" ht="12.75" hidden="1" x14ac:dyDescent="0.2">
      <c r="A214" s="151"/>
      <c r="B214" s="153" t="str">
        <f>IF(ISBLANK('WK0 - Input data'!$D123),"",'WK0 - Input data'!$D123)</f>
        <v/>
      </c>
      <c r="C214" s="153"/>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c r="AA214" s="151"/>
      <c r="AB214" s="151"/>
      <c r="AC214" s="151"/>
      <c r="AD214" s="151"/>
      <c r="AE214" s="151"/>
      <c r="AF214" s="151"/>
      <c r="AG214" s="151"/>
      <c r="AH214" s="151"/>
      <c r="AI214" s="151"/>
      <c r="AJ214" s="151"/>
    </row>
    <row r="215" spans="1:36" ht="12.75" hidden="1" x14ac:dyDescent="0.2">
      <c r="A215" s="151"/>
      <c r="B215" s="153" t="str">
        <f>IF(ISBLANK('WK0 - Input data'!$D124),"",'WK0 - Input data'!$D124)</f>
        <v/>
      </c>
      <c r="C215" s="153"/>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c r="AA215" s="151"/>
      <c r="AB215" s="151"/>
      <c r="AC215" s="151"/>
      <c r="AD215" s="151"/>
      <c r="AE215" s="151"/>
      <c r="AF215" s="151"/>
      <c r="AG215" s="151"/>
      <c r="AH215" s="151"/>
      <c r="AI215" s="151"/>
      <c r="AJ215" s="151"/>
    </row>
    <row r="216" spans="1:36" ht="12.75" hidden="1" x14ac:dyDescent="0.2">
      <c r="A216" s="151"/>
      <c r="B216" s="153" t="str">
        <f>IF(ISBLANK('WK0 - Input data'!$D125),"",'WK0 - Input data'!$D125)</f>
        <v/>
      </c>
      <c r="C216" s="153"/>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c r="AA216" s="151"/>
      <c r="AB216" s="151"/>
      <c r="AC216" s="151"/>
      <c r="AD216" s="151"/>
      <c r="AE216" s="151"/>
      <c r="AF216" s="151"/>
      <c r="AG216" s="151"/>
      <c r="AH216" s="151"/>
      <c r="AI216" s="151"/>
      <c r="AJ216" s="151"/>
    </row>
    <row r="217" spans="1:36" ht="12.75" hidden="1" x14ac:dyDescent="0.2">
      <c r="A217" s="151"/>
      <c r="B217" s="153" t="str">
        <f>IF(ISBLANK('WK0 - Input data'!$D126),"",'WK0 - Input data'!$D126)</f>
        <v/>
      </c>
      <c r="C217" s="153"/>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c r="AA217" s="151"/>
      <c r="AB217" s="151"/>
      <c r="AC217" s="151"/>
      <c r="AD217" s="151"/>
      <c r="AE217" s="151"/>
      <c r="AF217" s="151"/>
      <c r="AG217" s="151"/>
      <c r="AH217" s="151"/>
      <c r="AI217" s="151"/>
      <c r="AJ217" s="151"/>
    </row>
    <row r="218" spans="1:36" ht="12.75" hidden="1" x14ac:dyDescent="0.2">
      <c r="A218" s="151"/>
      <c r="B218" s="153" t="str">
        <f>IF(ISBLANK('WK0 - Input data'!$D127),"",'WK0 - Input data'!$D127)</f>
        <v/>
      </c>
      <c r="C218" s="153"/>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c r="AA218" s="151"/>
      <c r="AB218" s="151"/>
      <c r="AC218" s="151"/>
      <c r="AD218" s="151"/>
      <c r="AE218" s="151"/>
      <c r="AF218" s="151"/>
      <c r="AG218" s="151"/>
      <c r="AH218" s="151"/>
      <c r="AI218" s="151"/>
      <c r="AJ218" s="151"/>
    </row>
    <row r="219" spans="1:36" ht="12.75" hidden="1" x14ac:dyDescent="0.2">
      <c r="A219" s="151"/>
      <c r="B219" s="153" t="str">
        <f>IF(ISBLANK('WK0 - Input data'!$D128),"",'WK0 - Input data'!$D128)</f>
        <v/>
      </c>
      <c r="C219" s="153"/>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c r="AA219" s="151"/>
      <c r="AB219" s="151"/>
      <c r="AC219" s="151"/>
      <c r="AD219" s="151"/>
      <c r="AE219" s="151"/>
      <c r="AF219" s="151"/>
      <c r="AG219" s="151"/>
      <c r="AH219" s="151"/>
      <c r="AI219" s="151"/>
      <c r="AJ219" s="151"/>
    </row>
    <row r="220" spans="1:36" ht="12.75" hidden="1" x14ac:dyDescent="0.2">
      <c r="A220" s="151"/>
      <c r="B220" s="153" t="str">
        <f>IF(ISBLANK('WK0 - Input data'!$D129),"",'WK0 - Input data'!$D129)</f>
        <v/>
      </c>
      <c r="C220" s="153"/>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c r="AE220" s="151"/>
      <c r="AF220" s="151"/>
      <c r="AG220" s="151"/>
      <c r="AH220" s="151"/>
      <c r="AI220" s="151"/>
      <c r="AJ220" s="151"/>
    </row>
    <row r="221" spans="1:36" ht="12.75" hidden="1" x14ac:dyDescent="0.2">
      <c r="A221" s="151"/>
      <c r="B221" s="153" t="str">
        <f>IF(ISBLANK('WK0 - Input data'!$D130),"",'WK0 - Input data'!$D130)</f>
        <v/>
      </c>
      <c r="C221" s="153"/>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1"/>
      <c r="AD221" s="151"/>
      <c r="AE221" s="151"/>
      <c r="AF221" s="151"/>
      <c r="AG221" s="151"/>
      <c r="AH221" s="151"/>
      <c r="AI221" s="151"/>
      <c r="AJ221" s="151"/>
    </row>
    <row r="222" spans="1:36" ht="12.75" hidden="1" x14ac:dyDescent="0.2">
      <c r="A222" s="151"/>
      <c r="B222" s="153" t="str">
        <f>IF(ISBLANK('WK0 - Input data'!$D131),"",'WK0 - Input data'!$D131)</f>
        <v/>
      </c>
      <c r="C222" s="153"/>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1"/>
      <c r="AC222" s="151"/>
      <c r="AD222" s="151"/>
      <c r="AE222" s="151"/>
      <c r="AF222" s="151"/>
      <c r="AG222" s="151"/>
      <c r="AH222" s="151"/>
      <c r="AI222" s="151"/>
      <c r="AJ222" s="151"/>
    </row>
    <row r="223" spans="1:36" ht="12.75" hidden="1" x14ac:dyDescent="0.2">
      <c r="A223" s="151"/>
      <c r="B223" s="153" t="str">
        <f>IF(ISBLANK('WK0 - Input data'!$D132),"",'WK0 - Input data'!$D132)</f>
        <v/>
      </c>
      <c r="C223" s="153"/>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c r="AA223" s="151"/>
      <c r="AB223" s="151"/>
      <c r="AC223" s="151"/>
      <c r="AD223" s="151"/>
      <c r="AE223" s="151"/>
      <c r="AF223" s="151"/>
      <c r="AG223" s="151"/>
      <c r="AH223" s="151"/>
      <c r="AI223" s="151"/>
      <c r="AJ223" s="151"/>
    </row>
    <row r="224" spans="1:36" ht="12.75" hidden="1" x14ac:dyDescent="0.2">
      <c r="A224" s="151"/>
      <c r="B224" s="153" t="str">
        <f>IF(ISBLANK('WK0 - Input data'!$D133),"",'WK0 - Input data'!$D133)</f>
        <v/>
      </c>
      <c r="C224" s="153"/>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c r="AA224" s="151"/>
      <c r="AB224" s="151"/>
      <c r="AC224" s="151"/>
      <c r="AD224" s="151"/>
      <c r="AE224" s="151"/>
      <c r="AF224" s="151"/>
      <c r="AG224" s="151"/>
      <c r="AH224" s="151"/>
      <c r="AI224" s="151"/>
      <c r="AJ224" s="151"/>
    </row>
    <row r="225" spans="1:36" ht="12.75" hidden="1" x14ac:dyDescent="0.2">
      <c r="A225" s="151"/>
      <c r="B225" s="153" t="str">
        <f>IF(ISBLANK('WK0 - Input data'!$D134),"",'WK0 - Input data'!$D134)</f>
        <v/>
      </c>
      <c r="C225" s="153"/>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c r="AA225" s="151"/>
      <c r="AB225" s="151"/>
      <c r="AC225" s="151"/>
      <c r="AD225" s="151"/>
      <c r="AE225" s="151"/>
      <c r="AF225" s="151"/>
      <c r="AG225" s="151"/>
      <c r="AH225" s="151"/>
      <c r="AI225" s="151"/>
      <c r="AJ225" s="151"/>
    </row>
    <row r="226" spans="1:36" ht="12.75" hidden="1" x14ac:dyDescent="0.2">
      <c r="A226" s="151"/>
      <c r="B226" s="153" t="str">
        <f>IF(ISBLANK('WK0 - Input data'!$D135),"",'WK0 - Input data'!$D135)</f>
        <v/>
      </c>
      <c r="C226" s="153"/>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c r="AA226" s="151"/>
      <c r="AB226" s="151"/>
      <c r="AC226" s="151"/>
      <c r="AD226" s="151"/>
      <c r="AE226" s="151"/>
      <c r="AF226" s="151"/>
      <c r="AG226" s="151"/>
      <c r="AH226" s="151"/>
      <c r="AI226" s="151"/>
      <c r="AJ226" s="151"/>
    </row>
    <row r="227" spans="1:36" ht="12.75" hidden="1" x14ac:dyDescent="0.2">
      <c r="A227" s="151"/>
      <c r="B227" s="153" t="str">
        <f>IF(ISBLANK('WK0 - Input data'!$D136),"",'WK0 - Input data'!$D136)</f>
        <v/>
      </c>
      <c r="C227" s="153"/>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c r="AA227" s="151"/>
      <c r="AB227" s="151"/>
      <c r="AC227" s="151"/>
      <c r="AD227" s="151"/>
      <c r="AE227" s="151"/>
      <c r="AF227" s="151"/>
      <c r="AG227" s="151"/>
      <c r="AH227" s="151"/>
      <c r="AI227" s="151"/>
      <c r="AJ227" s="151"/>
    </row>
    <row r="228" spans="1:36" ht="12.75" hidden="1" x14ac:dyDescent="0.2">
      <c r="A228" s="151"/>
      <c r="B228" s="153" t="str">
        <f>IF(ISBLANK('WK0 - Input data'!$D137),"",'WK0 - Input data'!$D137)</f>
        <v/>
      </c>
      <c r="C228" s="153"/>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1"/>
      <c r="AC228" s="151"/>
      <c r="AD228" s="151"/>
      <c r="AE228" s="151"/>
      <c r="AF228" s="151"/>
      <c r="AG228" s="151"/>
      <c r="AH228" s="151"/>
      <c r="AI228" s="151"/>
      <c r="AJ228" s="151"/>
    </row>
    <row r="229" spans="1:36" ht="12.75" hidden="1" x14ac:dyDescent="0.2">
      <c r="A229" s="151"/>
      <c r="B229" s="153" t="str">
        <f>IF(ISBLANK('WK0 - Input data'!$D138),"",'WK0 - Input data'!$D138)</f>
        <v/>
      </c>
      <c r="C229" s="153"/>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c r="AC229" s="151"/>
      <c r="AD229" s="151"/>
      <c r="AE229" s="151"/>
      <c r="AF229" s="151"/>
      <c r="AG229" s="151"/>
      <c r="AH229" s="151"/>
      <c r="AI229" s="151"/>
      <c r="AJ229" s="151"/>
    </row>
    <row r="230" spans="1:36" ht="12.75" hidden="1" x14ac:dyDescent="0.2">
      <c r="A230" s="151"/>
      <c r="B230" s="153" t="str">
        <f>IF(ISBLANK('WK0 - Input data'!$D139),"",'WK0 - Input data'!$D139)</f>
        <v/>
      </c>
      <c r="C230" s="153"/>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c r="AA230" s="151"/>
      <c r="AB230" s="151"/>
      <c r="AC230" s="151"/>
      <c r="AD230" s="151"/>
      <c r="AE230" s="151"/>
      <c r="AF230" s="151"/>
      <c r="AG230" s="151"/>
      <c r="AH230" s="151"/>
      <c r="AI230" s="151"/>
      <c r="AJ230" s="151"/>
    </row>
    <row r="231" spans="1:36" ht="12.75" hidden="1" x14ac:dyDescent="0.2">
      <c r="A231" s="151"/>
      <c r="B231" s="153" t="str">
        <f>IF(ISBLANK('WK0 - Input data'!$D140),"",'WK0 - Input data'!$D140)</f>
        <v/>
      </c>
      <c r="C231" s="153"/>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c r="AE231" s="151"/>
      <c r="AF231" s="151"/>
      <c r="AG231" s="151"/>
      <c r="AH231" s="151"/>
      <c r="AI231" s="151"/>
      <c r="AJ231" s="151"/>
    </row>
    <row r="232" spans="1:36" ht="12.75" hidden="1" x14ac:dyDescent="0.2">
      <c r="A232" s="151"/>
      <c r="B232" s="153" t="str">
        <f>IF(ISBLANK('WK0 - Input data'!$D141),"",'WK0 - Input data'!$D141)</f>
        <v/>
      </c>
      <c r="C232" s="153"/>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1"/>
      <c r="AE232" s="151"/>
      <c r="AF232" s="151"/>
      <c r="AG232" s="151"/>
      <c r="AH232" s="151"/>
      <c r="AI232" s="151"/>
      <c r="AJ232" s="151"/>
    </row>
    <row r="233" spans="1:36" ht="12.75" hidden="1" x14ac:dyDescent="0.2">
      <c r="A233" s="151"/>
      <c r="B233" s="153" t="str">
        <f>IF(ISBLANK('WK0 - Input data'!$D142),"",'WK0 - Input data'!$D142)</f>
        <v/>
      </c>
      <c r="C233" s="153"/>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c r="AE233" s="151"/>
      <c r="AF233" s="151"/>
      <c r="AG233" s="151"/>
      <c r="AH233" s="151"/>
      <c r="AI233" s="151"/>
      <c r="AJ233" s="151"/>
    </row>
    <row r="234" spans="1:36" ht="12.75" hidden="1" x14ac:dyDescent="0.2">
      <c r="A234" s="151"/>
      <c r="B234" s="153" t="str">
        <f>IF(ISBLANK('WK0 - Input data'!$D143),"",'WK0 - Input data'!$D143)</f>
        <v/>
      </c>
      <c r="C234" s="153"/>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c r="AA234" s="151"/>
      <c r="AB234" s="151"/>
      <c r="AC234" s="151"/>
      <c r="AD234" s="151"/>
      <c r="AE234" s="151"/>
      <c r="AF234" s="151"/>
      <c r="AG234" s="151"/>
      <c r="AH234" s="151"/>
      <c r="AI234" s="151"/>
      <c r="AJ234" s="151"/>
    </row>
    <row r="235" spans="1:36" ht="12.75" hidden="1" x14ac:dyDescent="0.2">
      <c r="A235" s="151"/>
      <c r="B235" s="153" t="str">
        <f>IF(ISBLANK('WK0 - Input data'!$D144),"",'WK0 - Input data'!$D144)</f>
        <v/>
      </c>
      <c r="C235" s="153"/>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c r="AA235" s="151"/>
      <c r="AB235" s="151"/>
      <c r="AC235" s="151"/>
      <c r="AD235" s="151"/>
      <c r="AE235" s="151"/>
      <c r="AF235" s="151"/>
      <c r="AG235" s="151"/>
      <c r="AH235" s="151"/>
      <c r="AI235" s="151"/>
      <c r="AJ235" s="151"/>
    </row>
    <row r="236" spans="1:36" ht="12.75" hidden="1" x14ac:dyDescent="0.2">
      <c r="A236" s="151"/>
      <c r="B236" s="153" t="str">
        <f>IF(ISBLANK('WK0 - Input data'!$D145),"",'WK0 - Input data'!$D145)</f>
        <v/>
      </c>
      <c r="C236" s="153"/>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1"/>
      <c r="AC236" s="151"/>
      <c r="AD236" s="151"/>
      <c r="AE236" s="151"/>
      <c r="AF236" s="151"/>
      <c r="AG236" s="151"/>
      <c r="AH236" s="151"/>
      <c r="AI236" s="151"/>
      <c r="AJ236" s="151"/>
    </row>
    <row r="237" spans="1:36" ht="12.75" hidden="1" x14ac:dyDescent="0.2">
      <c r="A237" s="151"/>
      <c r="B237" s="153" t="str">
        <f>IF(ISBLANK('WK0 - Input data'!$D146),"",'WK0 - Input data'!$D146)</f>
        <v/>
      </c>
      <c r="C237" s="153"/>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c r="AC237" s="151"/>
      <c r="AD237" s="151"/>
      <c r="AE237" s="151"/>
      <c r="AF237" s="151"/>
      <c r="AG237" s="151"/>
      <c r="AH237" s="151"/>
      <c r="AI237" s="151"/>
      <c r="AJ237" s="151"/>
    </row>
    <row r="238" spans="1:36" ht="12.75" hidden="1" x14ac:dyDescent="0.2">
      <c r="A238" s="151"/>
      <c r="B238" s="153" t="str">
        <f>IF(ISBLANK('WK0 - Input data'!$D147),"",'WK0 - Input data'!$D147)</f>
        <v/>
      </c>
      <c r="C238" s="153"/>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51"/>
      <c r="AB238" s="151"/>
      <c r="AC238" s="151"/>
      <c r="AD238" s="151"/>
      <c r="AE238" s="151"/>
      <c r="AF238" s="151"/>
      <c r="AG238" s="151"/>
      <c r="AH238" s="151"/>
      <c r="AI238" s="151"/>
      <c r="AJ238" s="151"/>
    </row>
    <row r="239" spans="1:36" ht="12.75" hidden="1" x14ac:dyDescent="0.2">
      <c r="A239" s="151"/>
      <c r="B239" s="153" t="str">
        <f>IF(ISBLANK('WK0 - Input data'!$D148),"",'WK0 - Input data'!$D148)</f>
        <v/>
      </c>
      <c r="C239" s="153"/>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c r="AA239" s="151"/>
      <c r="AB239" s="151"/>
      <c r="AC239" s="151"/>
      <c r="AD239" s="151"/>
      <c r="AE239" s="151"/>
      <c r="AF239" s="151"/>
      <c r="AG239" s="151"/>
      <c r="AH239" s="151"/>
      <c r="AI239" s="151"/>
      <c r="AJ239" s="151"/>
    </row>
    <row r="240" spans="1:36" ht="12.75" hidden="1" x14ac:dyDescent="0.2">
      <c r="A240" s="151"/>
      <c r="B240" s="153" t="str">
        <f>IF(ISBLANK('WK0 - Input data'!$D149),"",'WK0 - Input data'!$D149)</f>
        <v/>
      </c>
      <c r="C240" s="153"/>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c r="AA240" s="151"/>
      <c r="AB240" s="151"/>
      <c r="AC240" s="151"/>
      <c r="AD240" s="151"/>
      <c r="AE240" s="151"/>
      <c r="AF240" s="151"/>
      <c r="AG240" s="151"/>
      <c r="AH240" s="151"/>
      <c r="AI240" s="151"/>
      <c r="AJ240" s="151"/>
    </row>
    <row r="241" spans="1:36" ht="12.75" hidden="1" x14ac:dyDescent="0.2">
      <c r="A241" s="151"/>
      <c r="B241" s="153" t="str">
        <f>IF(ISBLANK('WK0 - Input data'!$D150),"",'WK0 - Input data'!$D150)</f>
        <v/>
      </c>
      <c r="C241" s="153"/>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c r="AA241" s="151"/>
      <c r="AB241" s="151"/>
      <c r="AC241" s="151"/>
      <c r="AD241" s="151"/>
      <c r="AE241" s="151"/>
      <c r="AF241" s="151"/>
      <c r="AG241" s="151"/>
      <c r="AH241" s="151"/>
      <c r="AI241" s="151"/>
      <c r="AJ241" s="151"/>
    </row>
    <row r="242" spans="1:36" ht="12.75" hidden="1" x14ac:dyDescent="0.2">
      <c r="A242" s="151"/>
      <c r="B242" s="153" t="str">
        <f>IF(ISBLANK('WK0 - Input data'!$D151),"",'WK0 - Input data'!$D151)</f>
        <v/>
      </c>
      <c r="C242" s="153"/>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c r="AA242" s="151"/>
      <c r="AB242" s="151"/>
      <c r="AC242" s="151"/>
      <c r="AD242" s="151"/>
      <c r="AE242" s="151"/>
      <c r="AF242" s="151"/>
      <c r="AG242" s="151"/>
      <c r="AH242" s="151"/>
      <c r="AI242" s="151"/>
      <c r="AJ242" s="151"/>
    </row>
    <row r="243" spans="1:36" ht="12.75" hidden="1" x14ac:dyDescent="0.2">
      <c r="A243" s="151"/>
      <c r="B243" s="153" t="str">
        <f>IF(ISBLANK('WK0 - Input data'!$D152),"",'WK0 - Input data'!$D152)</f>
        <v/>
      </c>
      <c r="C243" s="153"/>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c r="AA243" s="151"/>
      <c r="AB243" s="151"/>
      <c r="AC243" s="151"/>
      <c r="AD243" s="151"/>
      <c r="AE243" s="151"/>
      <c r="AF243" s="151"/>
      <c r="AG243" s="151"/>
      <c r="AH243" s="151"/>
      <c r="AI243" s="151"/>
      <c r="AJ243" s="151"/>
    </row>
    <row r="244" spans="1:36" ht="12.75" hidden="1" x14ac:dyDescent="0.2">
      <c r="A244" s="151"/>
      <c r="B244" s="153" t="str">
        <f>IF(ISBLANK('WK0 - Input data'!$D153),"",'WK0 - Input data'!$D153)</f>
        <v/>
      </c>
      <c r="C244" s="153"/>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c r="AA244" s="151"/>
      <c r="AB244" s="151"/>
      <c r="AC244" s="151"/>
      <c r="AD244" s="151"/>
      <c r="AE244" s="151"/>
      <c r="AF244" s="151"/>
      <c r="AG244" s="151"/>
      <c r="AH244" s="151"/>
      <c r="AI244" s="151"/>
      <c r="AJ244" s="151"/>
    </row>
    <row r="245" spans="1:36" ht="12.75" hidden="1" x14ac:dyDescent="0.2">
      <c r="A245" s="151"/>
      <c r="B245" s="153" t="str">
        <f>IF(ISBLANK('WK0 - Input data'!$D154),"",'WK0 - Input data'!$D154)</f>
        <v/>
      </c>
      <c r="C245" s="153"/>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1"/>
      <c r="AB245" s="151"/>
      <c r="AC245" s="151"/>
      <c r="AD245" s="151"/>
      <c r="AE245" s="151"/>
      <c r="AF245" s="151"/>
      <c r="AG245" s="151"/>
      <c r="AH245" s="151"/>
      <c r="AI245" s="151"/>
      <c r="AJ245" s="151"/>
    </row>
    <row r="246" spans="1:36" ht="12.75" hidden="1" x14ac:dyDescent="0.2">
      <c r="A246" s="151"/>
      <c r="B246" s="153" t="str">
        <f>IF(ISBLANK('WK0 - Input data'!$D155),"",'WK0 - Input data'!$D155)</f>
        <v/>
      </c>
      <c r="C246" s="153"/>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c r="AA246" s="151"/>
      <c r="AB246" s="151"/>
      <c r="AC246" s="151"/>
      <c r="AD246" s="151"/>
      <c r="AE246" s="151"/>
      <c r="AF246" s="151"/>
      <c r="AG246" s="151"/>
      <c r="AH246" s="151"/>
      <c r="AI246" s="151"/>
      <c r="AJ246" s="151"/>
    </row>
    <row r="247" spans="1:36" ht="12.75" hidden="1" x14ac:dyDescent="0.2">
      <c r="A247" s="151"/>
      <c r="B247" s="153" t="str">
        <f>IF(ISBLANK('WK0 - Input data'!$D156),"",'WK0 - Input data'!$D156)</f>
        <v/>
      </c>
      <c r="C247" s="153"/>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c r="AA247" s="151"/>
      <c r="AB247" s="151"/>
      <c r="AC247" s="151"/>
      <c r="AD247" s="151"/>
      <c r="AE247" s="151"/>
      <c r="AF247" s="151"/>
      <c r="AG247" s="151"/>
      <c r="AH247" s="151"/>
      <c r="AI247" s="151"/>
      <c r="AJ247" s="151"/>
    </row>
    <row r="248" spans="1:36" ht="12.75" hidden="1" x14ac:dyDescent="0.2">
      <c r="A248" s="151"/>
      <c r="B248" s="153" t="str">
        <f>IF(ISBLANK('WK0 - Input data'!$D157),"",'WK0 - Input data'!$D157)</f>
        <v/>
      </c>
      <c r="C248" s="153"/>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c r="AA248" s="151"/>
      <c r="AB248" s="151"/>
      <c r="AC248" s="151"/>
      <c r="AD248" s="151"/>
      <c r="AE248" s="151"/>
      <c r="AF248" s="151"/>
      <c r="AG248" s="151"/>
      <c r="AH248" s="151"/>
      <c r="AI248" s="151"/>
      <c r="AJ248" s="151"/>
    </row>
    <row r="249" spans="1:36" ht="12.75" hidden="1" x14ac:dyDescent="0.2">
      <c r="A249" s="151"/>
      <c r="B249" s="153" t="str">
        <f>IF(ISBLANK('WK0 - Input data'!$D158),"",'WK0 - Input data'!$D158)</f>
        <v/>
      </c>
      <c r="C249" s="153"/>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c r="AA249" s="151"/>
      <c r="AB249" s="151"/>
      <c r="AC249" s="151"/>
      <c r="AD249" s="151"/>
      <c r="AE249" s="151"/>
      <c r="AF249" s="151"/>
      <c r="AG249" s="151"/>
      <c r="AH249" s="151"/>
      <c r="AI249" s="151"/>
      <c r="AJ249" s="151"/>
    </row>
    <row r="250" spans="1:36" ht="12.75" hidden="1" x14ac:dyDescent="0.2">
      <c r="A250" s="151"/>
      <c r="B250" s="153" t="str">
        <f>IF(ISBLANK('WK0 - Input data'!$D159),"",'WK0 - Input data'!$D159)</f>
        <v/>
      </c>
      <c r="C250" s="153"/>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c r="AA250" s="151"/>
      <c r="AB250" s="151"/>
      <c r="AC250" s="151"/>
      <c r="AD250" s="151"/>
      <c r="AE250" s="151"/>
      <c r="AF250" s="151"/>
      <c r="AG250" s="151"/>
      <c r="AH250" s="151"/>
      <c r="AI250" s="151"/>
      <c r="AJ250" s="151"/>
    </row>
    <row r="251" spans="1:36" ht="12.75" hidden="1" x14ac:dyDescent="0.2">
      <c r="A251" s="151"/>
      <c r="B251" s="153" t="str">
        <f>IF(ISBLANK('WK0 - Input data'!$D160),"",'WK0 - Input data'!$D160)</f>
        <v/>
      </c>
      <c r="C251" s="153"/>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c r="AA251" s="151"/>
      <c r="AB251" s="151"/>
      <c r="AC251" s="151"/>
      <c r="AD251" s="151"/>
      <c r="AE251" s="151"/>
      <c r="AF251" s="151"/>
      <c r="AG251" s="151"/>
      <c r="AH251" s="151"/>
      <c r="AI251" s="151"/>
      <c r="AJ251" s="151"/>
    </row>
    <row r="252" spans="1:36" ht="12.75" hidden="1" x14ac:dyDescent="0.2">
      <c r="A252" s="151"/>
      <c r="B252" s="153" t="str">
        <f>IF(ISBLANK('WK0 - Input data'!$D161),"",'WK0 - Input data'!$D161)</f>
        <v/>
      </c>
      <c r="C252" s="153"/>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c r="AA252" s="151"/>
      <c r="AB252" s="151"/>
      <c r="AC252" s="151"/>
      <c r="AD252" s="151"/>
      <c r="AE252" s="151"/>
      <c r="AF252" s="151"/>
      <c r="AG252" s="151"/>
      <c r="AH252" s="151"/>
      <c r="AI252" s="151"/>
      <c r="AJ252" s="151"/>
    </row>
    <row r="253" spans="1:36" ht="12.75" hidden="1" x14ac:dyDescent="0.2">
      <c r="A253" s="151"/>
      <c r="B253" s="153" t="str">
        <f>IF(ISBLANK('WK0 - Input data'!$D162),"",'WK0 - Input data'!$D162)</f>
        <v/>
      </c>
      <c r="C253" s="153"/>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c r="AA253" s="151"/>
      <c r="AB253" s="151"/>
      <c r="AC253" s="151"/>
      <c r="AD253" s="151"/>
      <c r="AE253" s="151"/>
      <c r="AF253" s="151"/>
      <c r="AG253" s="151"/>
      <c r="AH253" s="151"/>
      <c r="AI253" s="151"/>
      <c r="AJ253" s="151"/>
    </row>
    <row r="254" spans="1:36" ht="12.75" hidden="1" x14ac:dyDescent="0.2">
      <c r="A254" s="151"/>
      <c r="B254" s="153" t="str">
        <f>IF(ISBLANK('WK0 - Input data'!$D163),"",'WK0 - Input data'!$D163)</f>
        <v/>
      </c>
      <c r="C254" s="153"/>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c r="AA254" s="151"/>
      <c r="AB254" s="151"/>
      <c r="AC254" s="151"/>
      <c r="AD254" s="151"/>
      <c r="AE254" s="151"/>
      <c r="AF254" s="151"/>
      <c r="AG254" s="151"/>
      <c r="AH254" s="151"/>
      <c r="AI254" s="151"/>
      <c r="AJ254" s="151"/>
    </row>
    <row r="255" spans="1:36" ht="12.75" hidden="1" x14ac:dyDescent="0.2">
      <c r="A255" s="151"/>
      <c r="B255" s="153" t="str">
        <f>IF(ISBLANK('WK0 - Input data'!$D164),"",'WK0 - Input data'!$D164)</f>
        <v/>
      </c>
      <c r="C255" s="153"/>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c r="AA255" s="151"/>
      <c r="AB255" s="151"/>
      <c r="AC255" s="151"/>
      <c r="AD255" s="151"/>
      <c r="AE255" s="151"/>
      <c r="AF255" s="151"/>
      <c r="AG255" s="151"/>
      <c r="AH255" s="151"/>
      <c r="AI255" s="151"/>
      <c r="AJ255" s="151"/>
    </row>
    <row r="256" spans="1:36" ht="12.75" hidden="1" x14ac:dyDescent="0.2">
      <c r="A256" s="151"/>
      <c r="B256" s="153" t="str">
        <f>IF(ISBLANK('WK0 - Input data'!$D165),"",'WK0 - Input data'!$D165)</f>
        <v/>
      </c>
      <c r="C256" s="153"/>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c r="AA256" s="151"/>
      <c r="AB256" s="151"/>
      <c r="AC256" s="151"/>
      <c r="AD256" s="151"/>
      <c r="AE256" s="151"/>
      <c r="AF256" s="151"/>
      <c r="AG256" s="151"/>
      <c r="AH256" s="151"/>
      <c r="AI256" s="151"/>
      <c r="AJ256" s="151"/>
    </row>
    <row r="257" spans="1:36" ht="12.75" hidden="1" x14ac:dyDescent="0.2">
      <c r="A257" s="151"/>
      <c r="B257" s="153" t="str">
        <f>IF(ISBLANK('WK0 - Input data'!$D166),"",'WK0 - Input data'!$D166)</f>
        <v/>
      </c>
      <c r="C257" s="153"/>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c r="AA257" s="151"/>
      <c r="AB257" s="151"/>
      <c r="AC257" s="151"/>
      <c r="AD257" s="151"/>
      <c r="AE257" s="151"/>
      <c r="AF257" s="151"/>
      <c r="AG257" s="151"/>
      <c r="AH257" s="151"/>
      <c r="AI257" s="151"/>
      <c r="AJ257" s="151"/>
    </row>
    <row r="258" spans="1:36" ht="12.75" hidden="1" x14ac:dyDescent="0.2">
      <c r="A258" s="151"/>
      <c r="B258" s="153" t="str">
        <f>IF(ISBLANK('WK0 - Input data'!$D167),"",'WK0 - Input data'!$D167)</f>
        <v/>
      </c>
      <c r="C258" s="153"/>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c r="AA258" s="151"/>
      <c r="AB258" s="151"/>
      <c r="AC258" s="151"/>
      <c r="AD258" s="151"/>
      <c r="AE258" s="151"/>
      <c r="AF258" s="151"/>
      <c r="AG258" s="151"/>
      <c r="AH258" s="151"/>
      <c r="AI258" s="151"/>
      <c r="AJ258" s="151"/>
    </row>
    <row r="259" spans="1:36" ht="12.75" hidden="1" x14ac:dyDescent="0.2">
      <c r="A259" s="151"/>
      <c r="B259" s="153" t="str">
        <f>IF(ISBLANK('WK0 - Input data'!$D168),"",'WK0 - Input data'!$D168)</f>
        <v/>
      </c>
      <c r="C259" s="153"/>
      <c r="D259" s="151"/>
      <c r="E259" s="151"/>
      <c r="F259" s="151"/>
      <c r="G259" s="151"/>
      <c r="H259" s="151"/>
      <c r="I259" s="151"/>
      <c r="J259" s="151"/>
      <c r="K259" s="151"/>
      <c r="L259" s="151"/>
      <c r="M259" s="151"/>
      <c r="N259" s="151"/>
      <c r="O259" s="151"/>
      <c r="P259" s="151"/>
      <c r="Q259" s="151"/>
      <c r="R259" s="151"/>
      <c r="S259" s="151"/>
      <c r="T259" s="151"/>
      <c r="U259" s="151"/>
      <c r="V259" s="151"/>
      <c r="W259" s="151"/>
      <c r="X259" s="151"/>
      <c r="Y259" s="151"/>
      <c r="Z259" s="151"/>
      <c r="AA259" s="151"/>
      <c r="AB259" s="151"/>
      <c r="AC259" s="151"/>
      <c r="AD259" s="151"/>
      <c r="AE259" s="151"/>
      <c r="AF259" s="151"/>
      <c r="AG259" s="151"/>
      <c r="AH259" s="151"/>
      <c r="AI259" s="151"/>
      <c r="AJ259" s="151"/>
    </row>
    <row r="260" spans="1:36" ht="12.75" hidden="1" x14ac:dyDescent="0.2">
      <c r="A260" s="151"/>
      <c r="B260" s="153" t="str">
        <f>IF(ISBLANK('WK0 - Input data'!$D169),"",'WK0 - Input data'!$D169)</f>
        <v/>
      </c>
      <c r="C260" s="153"/>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c r="AA260" s="151"/>
      <c r="AB260" s="151"/>
      <c r="AC260" s="151"/>
      <c r="AD260" s="151"/>
      <c r="AE260" s="151"/>
      <c r="AF260" s="151"/>
      <c r="AG260" s="151"/>
      <c r="AH260" s="151"/>
      <c r="AI260" s="151"/>
      <c r="AJ260" s="151"/>
    </row>
    <row r="261" spans="1:36" ht="12.75" hidden="1" x14ac:dyDescent="0.2">
      <c r="A261" s="151"/>
      <c r="B261" s="153" t="str">
        <f>IF(ISBLANK('WK0 - Input data'!$D170),"",'WK0 - Input data'!$D170)</f>
        <v/>
      </c>
      <c r="C261" s="153"/>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c r="AA261" s="151"/>
      <c r="AB261" s="151"/>
      <c r="AC261" s="151"/>
      <c r="AD261" s="151"/>
      <c r="AE261" s="151"/>
      <c r="AF261" s="151"/>
      <c r="AG261" s="151"/>
      <c r="AH261" s="151"/>
      <c r="AI261" s="151"/>
      <c r="AJ261" s="151"/>
    </row>
    <row r="262" spans="1:36" ht="12.75" hidden="1" x14ac:dyDescent="0.2">
      <c r="A262" s="151"/>
      <c r="B262" s="153" t="str">
        <f>IF(ISBLANK('WK0 - Input data'!$D171),"",'WK0 - Input data'!$D171)</f>
        <v/>
      </c>
      <c r="C262" s="153"/>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c r="AA262" s="151"/>
      <c r="AB262" s="151"/>
      <c r="AC262" s="151"/>
      <c r="AD262" s="151"/>
      <c r="AE262" s="151"/>
      <c r="AF262" s="151"/>
      <c r="AG262" s="151"/>
      <c r="AH262" s="151"/>
      <c r="AI262" s="151"/>
      <c r="AJ262" s="151"/>
    </row>
    <row r="263" spans="1:36" ht="12.75" hidden="1" x14ac:dyDescent="0.2">
      <c r="A263" s="151"/>
      <c r="B263" s="153" t="str">
        <f>IF(ISBLANK('WK0 - Input data'!$D172),"",'WK0 - Input data'!$D172)</f>
        <v/>
      </c>
      <c r="C263" s="153"/>
      <c r="D263" s="151"/>
      <c r="E263" s="151"/>
      <c r="F263" s="151"/>
      <c r="G263" s="151"/>
      <c r="H263" s="151"/>
      <c r="I263" s="151"/>
      <c r="J263" s="151"/>
      <c r="K263" s="151"/>
      <c r="L263" s="151"/>
      <c r="M263" s="151"/>
      <c r="N263" s="151"/>
      <c r="O263" s="151"/>
      <c r="P263" s="151"/>
      <c r="Q263" s="151"/>
      <c r="R263" s="151"/>
      <c r="S263" s="151"/>
      <c r="T263" s="151"/>
      <c r="U263" s="151"/>
      <c r="V263" s="151"/>
      <c r="W263" s="151"/>
      <c r="X263" s="151"/>
      <c r="Y263" s="151"/>
      <c r="Z263" s="151"/>
      <c r="AA263" s="151"/>
      <c r="AB263" s="151"/>
      <c r="AC263" s="151"/>
      <c r="AD263" s="151"/>
      <c r="AE263" s="151"/>
      <c r="AF263" s="151"/>
      <c r="AG263" s="151"/>
      <c r="AH263" s="151"/>
      <c r="AI263" s="151"/>
      <c r="AJ263" s="151"/>
    </row>
    <row r="264" spans="1:36" ht="12.75" hidden="1" x14ac:dyDescent="0.2">
      <c r="A264" s="151"/>
      <c r="B264" s="153" t="str">
        <f>IF(ISBLANK('WK0 - Input data'!$D173),"",'WK0 - Input data'!$D173)</f>
        <v/>
      </c>
      <c r="C264" s="153"/>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c r="AA264" s="151"/>
      <c r="AB264" s="151"/>
      <c r="AC264" s="151"/>
      <c r="AD264" s="151"/>
      <c r="AE264" s="151"/>
      <c r="AF264" s="151"/>
      <c r="AG264" s="151"/>
      <c r="AH264" s="151"/>
      <c r="AI264" s="151"/>
      <c r="AJ264" s="151"/>
    </row>
    <row r="265" spans="1:36" ht="12.75" hidden="1" x14ac:dyDescent="0.2">
      <c r="A265" s="151"/>
      <c r="B265" s="153" t="str">
        <f>IF(ISBLANK('WK0 - Input data'!$D174),"",'WK0 - Input data'!$D174)</f>
        <v/>
      </c>
      <c r="C265" s="153"/>
      <c r="D265" s="151"/>
      <c r="E265" s="151"/>
      <c r="F265" s="151"/>
      <c r="G265" s="151"/>
      <c r="H265" s="151"/>
      <c r="I265" s="151"/>
      <c r="J265" s="151"/>
      <c r="K265" s="151"/>
      <c r="L265" s="151"/>
      <c r="M265" s="151"/>
      <c r="N265" s="151"/>
      <c r="O265" s="151"/>
      <c r="P265" s="151"/>
      <c r="Q265" s="151"/>
      <c r="R265" s="151"/>
      <c r="S265" s="151"/>
      <c r="T265" s="151"/>
      <c r="U265" s="151"/>
      <c r="V265" s="151"/>
      <c r="W265" s="151"/>
      <c r="X265" s="151"/>
      <c r="Y265" s="151"/>
      <c r="Z265" s="151"/>
      <c r="AA265" s="151"/>
      <c r="AB265" s="151"/>
      <c r="AC265" s="151"/>
      <c r="AD265" s="151"/>
      <c r="AE265" s="151"/>
      <c r="AF265" s="151"/>
      <c r="AG265" s="151"/>
      <c r="AH265" s="151"/>
      <c r="AI265" s="151"/>
      <c r="AJ265" s="151"/>
    </row>
    <row r="266" spans="1:36" ht="12.75" hidden="1" x14ac:dyDescent="0.2">
      <c r="A266" s="151"/>
      <c r="B266" s="153" t="str">
        <f>IF(ISBLANK('WK0 - Input data'!$D175),"",'WK0 - Input data'!$D175)</f>
        <v/>
      </c>
      <c r="C266" s="153"/>
      <c r="D266" s="151"/>
      <c r="E266" s="151"/>
      <c r="F266" s="151"/>
      <c r="G266" s="151"/>
      <c r="H266" s="151"/>
      <c r="I266" s="151"/>
      <c r="J266" s="151"/>
      <c r="K266" s="151"/>
      <c r="L266" s="151"/>
      <c r="M266" s="151"/>
      <c r="N266" s="151"/>
      <c r="O266" s="151"/>
      <c r="P266" s="151"/>
      <c r="Q266" s="151"/>
      <c r="R266" s="151"/>
      <c r="S266" s="151"/>
      <c r="T266" s="151"/>
      <c r="U266" s="151"/>
      <c r="V266" s="151"/>
      <c r="W266" s="151"/>
      <c r="X266" s="151"/>
      <c r="Y266" s="151"/>
      <c r="Z266" s="151"/>
      <c r="AA266" s="151"/>
      <c r="AB266" s="151"/>
      <c r="AC266" s="151"/>
      <c r="AD266" s="151"/>
      <c r="AE266" s="151"/>
      <c r="AF266" s="151"/>
      <c r="AG266" s="151"/>
      <c r="AH266" s="151"/>
      <c r="AI266" s="151"/>
      <c r="AJ266" s="151"/>
    </row>
    <row r="267" spans="1:36" ht="12.75" hidden="1" x14ac:dyDescent="0.2">
      <c r="A267" s="151"/>
      <c r="B267" s="153" t="str">
        <f>IF(ISBLANK('WK0 - Input data'!$D176),"",'WK0 - Input data'!$D176)</f>
        <v/>
      </c>
      <c r="C267" s="153"/>
      <c r="D267" s="151"/>
      <c r="E267" s="151"/>
      <c r="F267" s="151"/>
      <c r="G267" s="151"/>
      <c r="H267" s="151"/>
      <c r="I267" s="151"/>
      <c r="J267" s="151"/>
      <c r="K267" s="151"/>
      <c r="L267" s="151"/>
      <c r="M267" s="151"/>
      <c r="N267" s="151"/>
      <c r="O267" s="151"/>
      <c r="P267" s="151"/>
      <c r="Q267" s="151"/>
      <c r="R267" s="151"/>
      <c r="S267" s="151"/>
      <c r="T267" s="151"/>
      <c r="U267" s="151"/>
      <c r="V267" s="151"/>
      <c r="W267" s="151"/>
      <c r="X267" s="151"/>
      <c r="Y267" s="151"/>
      <c r="Z267" s="151"/>
      <c r="AA267" s="151"/>
      <c r="AB267" s="151"/>
      <c r="AC267" s="151"/>
      <c r="AD267" s="151"/>
      <c r="AE267" s="151"/>
      <c r="AF267" s="151"/>
      <c r="AG267" s="151"/>
      <c r="AH267" s="151"/>
      <c r="AI267" s="151"/>
      <c r="AJ267" s="151"/>
    </row>
    <row r="268" spans="1:36" ht="12.75" hidden="1" x14ac:dyDescent="0.2">
      <c r="A268" s="151"/>
      <c r="B268" s="153" t="str">
        <f>IF(ISBLANK('WK0 - Input data'!$D177),"",'WK0 - Input data'!$D177)</f>
        <v/>
      </c>
      <c r="C268" s="153"/>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c r="AA268" s="151"/>
      <c r="AB268" s="151"/>
      <c r="AC268" s="151"/>
      <c r="AD268" s="151"/>
      <c r="AE268" s="151"/>
      <c r="AF268" s="151"/>
      <c r="AG268" s="151"/>
      <c r="AH268" s="151"/>
      <c r="AI268" s="151"/>
      <c r="AJ268" s="151"/>
    </row>
    <row r="269" spans="1:36" ht="12.75" hidden="1" x14ac:dyDescent="0.2">
      <c r="A269" s="151"/>
      <c r="B269" s="153" t="str">
        <f>IF(ISBLANK('WK0 - Input data'!$D178),"",'WK0 - Input data'!$D178)</f>
        <v/>
      </c>
      <c r="C269" s="153"/>
      <c r="D269" s="151"/>
      <c r="E269" s="151"/>
      <c r="F269" s="151"/>
      <c r="G269" s="151"/>
      <c r="H269" s="151"/>
      <c r="I269" s="151"/>
      <c r="J269" s="151"/>
      <c r="K269" s="151"/>
      <c r="L269" s="151"/>
      <c r="M269" s="151"/>
      <c r="N269" s="151"/>
      <c r="O269" s="151"/>
      <c r="P269" s="151"/>
      <c r="Q269" s="151"/>
      <c r="R269" s="151"/>
      <c r="S269" s="151"/>
      <c r="T269" s="151"/>
      <c r="U269" s="151"/>
      <c r="V269" s="151"/>
      <c r="W269" s="151"/>
      <c r="X269" s="151"/>
      <c r="Y269" s="151"/>
      <c r="Z269" s="151"/>
      <c r="AA269" s="151"/>
      <c r="AB269" s="151"/>
      <c r="AC269" s="151"/>
      <c r="AD269" s="151"/>
      <c r="AE269" s="151"/>
      <c r="AF269" s="151"/>
      <c r="AG269" s="151"/>
      <c r="AH269" s="151"/>
      <c r="AI269" s="151"/>
      <c r="AJ269" s="151"/>
    </row>
    <row r="270" spans="1:36" ht="12.75" hidden="1" x14ac:dyDescent="0.2">
      <c r="A270" s="151"/>
      <c r="B270" s="153" t="str">
        <f>IF(ISBLANK('WK0 - Input data'!$D179),"",'WK0 - Input data'!$D179)</f>
        <v/>
      </c>
      <c r="C270" s="153"/>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c r="AA270" s="151"/>
      <c r="AB270" s="151"/>
      <c r="AC270" s="151"/>
      <c r="AD270" s="151"/>
      <c r="AE270" s="151"/>
      <c r="AF270" s="151"/>
      <c r="AG270" s="151"/>
      <c r="AH270" s="151"/>
      <c r="AI270" s="151"/>
      <c r="AJ270" s="151"/>
    </row>
    <row r="271" spans="1:36" ht="12.75" hidden="1" x14ac:dyDescent="0.2">
      <c r="A271" s="151"/>
      <c r="B271" s="153" t="str">
        <f>IF(ISBLANK('WK0 - Input data'!$D180),"",'WK0 - Input data'!$D180)</f>
        <v/>
      </c>
      <c r="C271" s="153"/>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c r="AA271" s="151"/>
      <c r="AB271" s="151"/>
      <c r="AC271" s="151"/>
      <c r="AD271" s="151"/>
      <c r="AE271" s="151"/>
      <c r="AF271" s="151"/>
      <c r="AG271" s="151"/>
      <c r="AH271" s="151"/>
      <c r="AI271" s="151"/>
      <c r="AJ271" s="151"/>
    </row>
    <row r="272" spans="1:36" ht="12.75" hidden="1" x14ac:dyDescent="0.2">
      <c r="A272" s="151"/>
      <c r="B272" s="153" t="str">
        <f>IF(ISBLANK('WK0 - Input data'!$D181),"",'WK0 - Input data'!$D181)</f>
        <v/>
      </c>
      <c r="C272" s="153"/>
      <c r="D272" s="151"/>
      <c r="E272" s="151"/>
      <c r="F272" s="151"/>
      <c r="G272" s="151"/>
      <c r="H272" s="151"/>
      <c r="I272" s="151"/>
      <c r="J272" s="151"/>
      <c r="K272" s="151"/>
      <c r="L272" s="151"/>
      <c r="M272" s="151"/>
      <c r="N272" s="151"/>
      <c r="O272" s="151"/>
      <c r="P272" s="151"/>
      <c r="Q272" s="151"/>
      <c r="R272" s="151"/>
      <c r="S272" s="151"/>
      <c r="T272" s="151"/>
      <c r="U272" s="151"/>
      <c r="V272" s="151"/>
      <c r="W272" s="151"/>
      <c r="X272" s="151"/>
      <c r="Y272" s="151"/>
      <c r="Z272" s="151"/>
      <c r="AA272" s="151"/>
      <c r="AB272" s="151"/>
      <c r="AC272" s="151"/>
      <c r="AD272" s="151"/>
      <c r="AE272" s="151"/>
      <c r="AF272" s="151"/>
      <c r="AG272" s="151"/>
      <c r="AH272" s="151"/>
      <c r="AI272" s="151"/>
      <c r="AJ272" s="151"/>
    </row>
    <row r="273" spans="1:36" ht="12.75" hidden="1" x14ac:dyDescent="0.2">
      <c r="A273" s="151"/>
      <c r="B273" s="153" t="str">
        <f>IF(ISBLANK('WK0 - Input data'!$D182),"",'WK0 - Input data'!$D182)</f>
        <v/>
      </c>
      <c r="C273" s="153"/>
      <c r="D273" s="151"/>
      <c r="E273" s="151"/>
      <c r="F273" s="151"/>
      <c r="G273" s="151"/>
      <c r="H273" s="151"/>
      <c r="I273" s="151"/>
      <c r="J273" s="151"/>
      <c r="K273" s="151"/>
      <c r="L273" s="151"/>
      <c r="M273" s="151"/>
      <c r="N273" s="151"/>
      <c r="O273" s="151"/>
      <c r="P273" s="151"/>
      <c r="Q273" s="151"/>
      <c r="R273" s="151"/>
      <c r="S273" s="151"/>
      <c r="T273" s="151"/>
      <c r="U273" s="151"/>
      <c r="V273" s="151"/>
      <c r="W273" s="151"/>
      <c r="X273" s="151"/>
      <c r="Y273" s="151"/>
      <c r="Z273" s="151"/>
      <c r="AA273" s="151"/>
      <c r="AB273" s="151"/>
      <c r="AC273" s="151"/>
      <c r="AD273" s="151"/>
      <c r="AE273" s="151"/>
      <c r="AF273" s="151"/>
      <c r="AG273" s="151"/>
      <c r="AH273" s="151"/>
      <c r="AI273" s="151"/>
      <c r="AJ273" s="151"/>
    </row>
    <row r="274" spans="1:36" ht="12.75" hidden="1" x14ac:dyDescent="0.2">
      <c r="A274" s="151"/>
      <c r="B274" s="153" t="str">
        <f>IF(ISBLANK('WK0 - Input data'!$D183),"",'WK0 - Input data'!$D183)</f>
        <v/>
      </c>
      <c r="C274" s="153"/>
      <c r="D274" s="151"/>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c r="AA274" s="151"/>
      <c r="AB274" s="151"/>
      <c r="AC274" s="151"/>
      <c r="AD274" s="151"/>
      <c r="AE274" s="151"/>
      <c r="AF274" s="151"/>
      <c r="AG274" s="151"/>
      <c r="AH274" s="151"/>
      <c r="AI274" s="151"/>
      <c r="AJ274" s="151"/>
    </row>
    <row r="275" spans="1:36" ht="12.75" hidden="1" x14ac:dyDescent="0.2">
      <c r="A275" s="151"/>
      <c r="B275" s="153" t="str">
        <f>IF(ISBLANK('WK0 - Input data'!$D184),"",'WK0 - Input data'!$D184)</f>
        <v/>
      </c>
      <c r="C275" s="153"/>
      <c r="D275" s="151"/>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c r="AA275" s="151"/>
      <c r="AB275" s="151"/>
      <c r="AC275" s="151"/>
      <c r="AD275" s="151"/>
      <c r="AE275" s="151"/>
      <c r="AF275" s="151"/>
      <c r="AG275" s="151"/>
      <c r="AH275" s="151"/>
      <c r="AI275" s="151"/>
      <c r="AJ275" s="151"/>
    </row>
    <row r="276" spans="1:36" ht="12.75" hidden="1" x14ac:dyDescent="0.2">
      <c r="A276" s="151"/>
      <c r="B276" s="153" t="str">
        <f>IF(ISBLANK('WK0 - Input data'!$D185),"",'WK0 - Input data'!$D185)</f>
        <v/>
      </c>
      <c r="C276" s="153"/>
      <c r="D276" s="151"/>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c r="AA276" s="151"/>
      <c r="AB276" s="151"/>
      <c r="AC276" s="151"/>
      <c r="AD276" s="151"/>
      <c r="AE276" s="151"/>
      <c r="AF276" s="151"/>
      <c r="AG276" s="151"/>
      <c r="AH276" s="151"/>
      <c r="AI276" s="151"/>
      <c r="AJ276" s="151"/>
    </row>
    <row r="277" spans="1:36" ht="12.75" hidden="1" x14ac:dyDescent="0.2">
      <c r="A277" s="151"/>
      <c r="B277" s="153" t="str">
        <f>IF(ISBLANK('WK0 - Input data'!$D186),"",'WK0 - Input data'!$D186)</f>
        <v/>
      </c>
      <c r="C277" s="153"/>
      <c r="D277" s="151"/>
      <c r="E277" s="151"/>
      <c r="F277" s="151"/>
      <c r="G277" s="151"/>
      <c r="H277" s="151"/>
      <c r="I277" s="151"/>
      <c r="J277" s="151"/>
      <c r="K277" s="151"/>
      <c r="L277" s="151"/>
      <c r="M277" s="151"/>
      <c r="N277" s="151"/>
      <c r="O277" s="151"/>
      <c r="P277" s="151"/>
      <c r="Q277" s="151"/>
      <c r="R277" s="151"/>
      <c r="S277" s="151"/>
      <c r="T277" s="151"/>
      <c r="U277" s="151"/>
      <c r="V277" s="151"/>
      <c r="W277" s="151"/>
      <c r="X277" s="151"/>
      <c r="Y277" s="151"/>
      <c r="Z277" s="151"/>
      <c r="AA277" s="151"/>
      <c r="AB277" s="151"/>
      <c r="AC277" s="151"/>
      <c r="AD277" s="151"/>
      <c r="AE277" s="151"/>
      <c r="AF277" s="151"/>
      <c r="AG277" s="151"/>
      <c r="AH277" s="151"/>
      <c r="AI277" s="151"/>
      <c r="AJ277" s="151"/>
    </row>
    <row r="278" spans="1:36" ht="12.75" hidden="1" x14ac:dyDescent="0.2">
      <c r="A278" s="151"/>
      <c r="B278" s="153" t="str">
        <f>IF(ISBLANK('WK0 - Input data'!$D187),"",'WK0 - Input data'!$D187)</f>
        <v/>
      </c>
      <c r="C278" s="153"/>
      <c r="D278" s="151"/>
      <c r="E278" s="151"/>
      <c r="F278" s="151"/>
      <c r="G278" s="151"/>
      <c r="H278" s="151"/>
      <c r="I278" s="151"/>
      <c r="J278" s="151"/>
      <c r="K278" s="151"/>
      <c r="L278" s="151"/>
      <c r="M278" s="151"/>
      <c r="N278" s="151"/>
      <c r="O278" s="151"/>
      <c r="P278" s="151"/>
      <c r="Q278" s="151"/>
      <c r="R278" s="151"/>
      <c r="S278" s="151"/>
      <c r="T278" s="151"/>
      <c r="U278" s="151"/>
      <c r="V278" s="151"/>
      <c r="W278" s="151"/>
      <c r="X278" s="151"/>
      <c r="Y278" s="151"/>
      <c r="Z278" s="151"/>
      <c r="AA278" s="151"/>
      <c r="AB278" s="151"/>
      <c r="AC278" s="151"/>
      <c r="AD278" s="151"/>
      <c r="AE278" s="151"/>
      <c r="AF278" s="151"/>
      <c r="AG278" s="151"/>
      <c r="AH278" s="151"/>
      <c r="AI278" s="151"/>
      <c r="AJ278" s="151"/>
    </row>
    <row r="279" spans="1:36" ht="12.75" hidden="1" x14ac:dyDescent="0.2">
      <c r="A279" s="151"/>
      <c r="B279" s="153" t="str">
        <f>IF(ISBLANK('WK0 - Input data'!$D188),"",'WK0 - Input data'!$D188)</f>
        <v/>
      </c>
      <c r="C279" s="153"/>
      <c r="D279" s="151"/>
      <c r="E279" s="151"/>
      <c r="F279" s="151"/>
      <c r="G279" s="151"/>
      <c r="H279" s="151"/>
      <c r="I279" s="151"/>
      <c r="J279" s="151"/>
      <c r="K279" s="151"/>
      <c r="L279" s="151"/>
      <c r="M279" s="151"/>
      <c r="N279" s="151"/>
      <c r="O279" s="151"/>
      <c r="P279" s="151"/>
      <c r="Q279" s="151"/>
      <c r="R279" s="151"/>
      <c r="S279" s="151"/>
      <c r="T279" s="151"/>
      <c r="U279" s="151"/>
      <c r="V279" s="151"/>
      <c r="W279" s="151"/>
      <c r="X279" s="151"/>
      <c r="Y279" s="151"/>
      <c r="Z279" s="151"/>
      <c r="AA279" s="151"/>
      <c r="AB279" s="151"/>
      <c r="AC279" s="151"/>
      <c r="AD279" s="151"/>
      <c r="AE279" s="151"/>
      <c r="AF279" s="151"/>
      <c r="AG279" s="151"/>
      <c r="AH279" s="151"/>
      <c r="AI279" s="151"/>
      <c r="AJ279" s="151"/>
    </row>
    <row r="280" spans="1:36" ht="12.75" hidden="1" x14ac:dyDescent="0.2">
      <c r="A280" s="151"/>
      <c r="B280" s="153" t="str">
        <f>IF(ISBLANK('WK0 - Input data'!$D189),"",'WK0 - Input data'!$D189)</f>
        <v/>
      </c>
      <c r="C280" s="153"/>
      <c r="D280" s="151"/>
      <c r="E280" s="151"/>
      <c r="F280" s="151"/>
      <c r="G280" s="151"/>
      <c r="H280" s="151"/>
      <c r="I280" s="151"/>
      <c r="J280" s="151"/>
      <c r="K280" s="151"/>
      <c r="L280" s="151"/>
      <c r="M280" s="151"/>
      <c r="N280" s="151"/>
      <c r="O280" s="151"/>
      <c r="P280" s="151"/>
      <c r="Q280" s="151"/>
      <c r="R280" s="151"/>
      <c r="S280" s="151"/>
      <c r="T280" s="151"/>
      <c r="U280" s="151"/>
      <c r="V280" s="151"/>
      <c r="W280" s="151"/>
      <c r="X280" s="151"/>
      <c r="Y280" s="151"/>
      <c r="Z280" s="151"/>
      <c r="AA280" s="151"/>
      <c r="AB280" s="151"/>
      <c r="AC280" s="151"/>
      <c r="AD280" s="151"/>
      <c r="AE280" s="151"/>
      <c r="AF280" s="151"/>
      <c r="AG280" s="151"/>
      <c r="AH280" s="151"/>
      <c r="AI280" s="151"/>
      <c r="AJ280" s="151"/>
    </row>
    <row r="281" spans="1:36" ht="12.75" hidden="1" x14ac:dyDescent="0.2">
      <c r="A281" s="151"/>
      <c r="B281" s="153" t="str">
        <f>IF(ISBLANK('WK0 - Input data'!$D190),"",'WK0 - Input data'!$D190)</f>
        <v/>
      </c>
      <c r="C281" s="153"/>
      <c r="D281" s="151"/>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c r="AA281" s="151"/>
      <c r="AB281" s="151"/>
      <c r="AC281" s="151"/>
      <c r="AD281" s="151"/>
      <c r="AE281" s="151"/>
      <c r="AF281" s="151"/>
      <c r="AG281" s="151"/>
      <c r="AH281" s="151"/>
      <c r="AI281" s="151"/>
      <c r="AJ281" s="151"/>
    </row>
    <row r="282" spans="1:36" ht="12.75" hidden="1" x14ac:dyDescent="0.2">
      <c r="A282" s="151"/>
      <c r="B282" s="153" t="str">
        <f>IF(ISBLANK('WK0 - Input data'!$D191),"",'WK0 - Input data'!$D191)</f>
        <v/>
      </c>
      <c r="C282" s="153"/>
      <c r="D282" s="151"/>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c r="AA282" s="151"/>
      <c r="AB282" s="151"/>
      <c r="AC282" s="151"/>
      <c r="AD282" s="151"/>
      <c r="AE282" s="151"/>
      <c r="AF282" s="151"/>
      <c r="AG282" s="151"/>
      <c r="AH282" s="151"/>
      <c r="AI282" s="151"/>
      <c r="AJ282" s="151"/>
    </row>
    <row r="283" spans="1:36" ht="12.75" hidden="1" x14ac:dyDescent="0.2">
      <c r="A283" s="151"/>
      <c r="B283" s="153" t="str">
        <f>IF(ISBLANK('WK0 - Input data'!$D192),"",'WK0 - Input data'!$D192)</f>
        <v/>
      </c>
      <c r="C283" s="153"/>
      <c r="D283" s="151"/>
      <c r="E283" s="151"/>
      <c r="F283" s="151"/>
      <c r="G283" s="151"/>
      <c r="H283" s="151"/>
      <c r="I283" s="151"/>
      <c r="J283" s="151"/>
      <c r="K283" s="151"/>
      <c r="L283" s="151"/>
      <c r="M283" s="151"/>
      <c r="N283" s="151"/>
      <c r="O283" s="151"/>
      <c r="P283" s="151"/>
      <c r="Q283" s="151"/>
      <c r="R283" s="151"/>
      <c r="S283" s="151"/>
      <c r="T283" s="151"/>
      <c r="U283" s="151"/>
      <c r="V283" s="151"/>
      <c r="W283" s="151"/>
      <c r="X283" s="151"/>
      <c r="Y283" s="151"/>
      <c r="Z283" s="151"/>
      <c r="AA283" s="151"/>
      <c r="AB283" s="151"/>
      <c r="AC283" s="151"/>
      <c r="AD283" s="151"/>
      <c r="AE283" s="151"/>
      <c r="AF283" s="151"/>
      <c r="AG283" s="151"/>
      <c r="AH283" s="151"/>
      <c r="AI283" s="151"/>
      <c r="AJ283" s="151"/>
    </row>
    <row r="284" spans="1:36" ht="12.75" hidden="1" x14ac:dyDescent="0.2">
      <c r="A284" s="151"/>
      <c r="B284" s="153" t="str">
        <f>IF(ISBLANK('WK0 - Input data'!$D193),"",'WK0 - Input data'!$D193)</f>
        <v/>
      </c>
      <c r="C284" s="153"/>
      <c r="D284" s="151"/>
      <c r="E284" s="151"/>
      <c r="F284" s="151"/>
      <c r="G284" s="151"/>
      <c r="H284" s="151"/>
      <c r="I284" s="151"/>
      <c r="J284" s="151"/>
      <c r="K284" s="151"/>
      <c r="L284" s="151"/>
      <c r="M284" s="151"/>
      <c r="N284" s="151"/>
      <c r="O284" s="151"/>
      <c r="P284" s="151"/>
      <c r="Q284" s="151"/>
      <c r="R284" s="151"/>
      <c r="S284" s="151"/>
      <c r="T284" s="151"/>
      <c r="U284" s="151"/>
      <c r="V284" s="151"/>
      <c r="W284" s="151"/>
      <c r="X284" s="151"/>
      <c r="Y284" s="151"/>
      <c r="Z284" s="151"/>
      <c r="AA284" s="151"/>
      <c r="AB284" s="151"/>
      <c r="AC284" s="151"/>
      <c r="AD284" s="151"/>
      <c r="AE284" s="151"/>
      <c r="AF284" s="151"/>
      <c r="AG284" s="151"/>
      <c r="AH284" s="151"/>
      <c r="AI284" s="151"/>
      <c r="AJ284" s="151"/>
    </row>
    <row r="285" spans="1:36" ht="12.75" hidden="1" x14ac:dyDescent="0.2">
      <c r="A285" s="151"/>
      <c r="B285" s="153" t="str">
        <f>IF(ISBLANK('WK0 - Input data'!$D194),"",'WK0 - Input data'!$D194)</f>
        <v/>
      </c>
      <c r="C285" s="153"/>
      <c r="D285" s="151"/>
      <c r="E285" s="151"/>
      <c r="F285" s="151"/>
      <c r="G285" s="151"/>
      <c r="H285" s="151"/>
      <c r="I285" s="151"/>
      <c r="J285" s="151"/>
      <c r="K285" s="151"/>
      <c r="L285" s="151"/>
      <c r="M285" s="151"/>
      <c r="N285" s="151"/>
      <c r="O285" s="151"/>
      <c r="P285" s="151"/>
      <c r="Q285" s="151"/>
      <c r="R285" s="151"/>
      <c r="S285" s="151"/>
      <c r="T285" s="151"/>
      <c r="U285" s="151"/>
      <c r="V285" s="151"/>
      <c r="W285" s="151"/>
      <c r="X285" s="151"/>
      <c r="Y285" s="151"/>
      <c r="Z285" s="151"/>
      <c r="AA285" s="151"/>
      <c r="AB285" s="151"/>
      <c r="AC285" s="151"/>
      <c r="AD285" s="151"/>
      <c r="AE285" s="151"/>
      <c r="AF285" s="151"/>
      <c r="AG285" s="151"/>
      <c r="AH285" s="151"/>
      <c r="AI285" s="151"/>
      <c r="AJ285" s="151"/>
    </row>
    <row r="286" spans="1:36" ht="12.75" hidden="1" x14ac:dyDescent="0.2">
      <c r="A286" s="151"/>
      <c r="B286" s="153" t="str">
        <f>IF(ISBLANK('WK0 - Input data'!$D195),"",'WK0 - Input data'!$D195)</f>
        <v/>
      </c>
      <c r="C286" s="153"/>
      <c r="D286" s="151"/>
      <c r="E286" s="151"/>
      <c r="F286" s="151"/>
      <c r="G286" s="151"/>
      <c r="H286" s="151"/>
      <c r="I286" s="151"/>
      <c r="J286" s="151"/>
      <c r="K286" s="151"/>
      <c r="L286" s="151"/>
      <c r="M286" s="151"/>
      <c r="N286" s="151"/>
      <c r="O286" s="151"/>
      <c r="P286" s="151"/>
      <c r="Q286" s="151"/>
      <c r="R286" s="151"/>
      <c r="S286" s="151"/>
      <c r="T286" s="151"/>
      <c r="U286" s="151"/>
      <c r="V286" s="151"/>
      <c r="W286" s="151"/>
      <c r="X286" s="151"/>
      <c r="Y286" s="151"/>
      <c r="Z286" s="151"/>
      <c r="AA286" s="151"/>
      <c r="AB286" s="151"/>
      <c r="AC286" s="151"/>
      <c r="AD286" s="151"/>
      <c r="AE286" s="151"/>
      <c r="AF286" s="151"/>
      <c r="AG286" s="151"/>
      <c r="AH286" s="151"/>
      <c r="AI286" s="151"/>
      <c r="AJ286" s="151"/>
    </row>
    <row r="287" spans="1:36" ht="12.75" hidden="1" x14ac:dyDescent="0.2">
      <c r="A287" s="151"/>
      <c r="B287" s="153" t="str">
        <f>IF(ISBLANK('WK0 - Input data'!$D196),"",'WK0 - Input data'!$D196)</f>
        <v/>
      </c>
      <c r="C287" s="153"/>
      <c r="D287" s="151"/>
      <c r="E287" s="151"/>
      <c r="F287" s="151"/>
      <c r="G287" s="151"/>
      <c r="H287" s="151"/>
      <c r="I287" s="151"/>
      <c r="J287" s="151"/>
      <c r="K287" s="151"/>
      <c r="L287" s="151"/>
      <c r="M287" s="151"/>
      <c r="N287" s="151"/>
      <c r="O287" s="151"/>
      <c r="P287" s="151"/>
      <c r="Q287" s="151"/>
      <c r="R287" s="151"/>
      <c r="S287" s="151"/>
      <c r="T287" s="151"/>
      <c r="U287" s="151"/>
      <c r="V287" s="151"/>
      <c r="W287" s="151"/>
      <c r="X287" s="151"/>
      <c r="Y287" s="151"/>
      <c r="Z287" s="151"/>
      <c r="AA287" s="151"/>
      <c r="AB287" s="151"/>
      <c r="AC287" s="151"/>
      <c r="AD287" s="151"/>
      <c r="AE287" s="151"/>
      <c r="AF287" s="151"/>
      <c r="AG287" s="151"/>
      <c r="AH287" s="151"/>
      <c r="AI287" s="151"/>
      <c r="AJ287" s="151"/>
    </row>
    <row r="288" spans="1:36" ht="12.75" hidden="1" x14ac:dyDescent="0.2">
      <c r="A288" s="151"/>
      <c r="B288" s="153" t="str">
        <f>IF(ISBLANK('WK0 - Input data'!$D197),"",'WK0 - Input data'!$D197)</f>
        <v/>
      </c>
      <c r="C288" s="153"/>
      <c r="D288" s="151"/>
      <c r="E288" s="151"/>
      <c r="F288" s="151"/>
      <c r="G288" s="151"/>
      <c r="H288" s="151"/>
      <c r="I288" s="151"/>
      <c r="J288" s="151"/>
      <c r="K288" s="151"/>
      <c r="L288" s="151"/>
      <c r="M288" s="151"/>
      <c r="N288" s="151"/>
      <c r="O288" s="151"/>
      <c r="P288" s="151"/>
      <c r="Q288" s="151"/>
      <c r="R288" s="151"/>
      <c r="S288" s="151"/>
      <c r="T288" s="151"/>
      <c r="U288" s="151"/>
      <c r="V288" s="151"/>
      <c r="W288" s="151"/>
      <c r="X288" s="151"/>
      <c r="Y288" s="151"/>
      <c r="Z288" s="151"/>
      <c r="AA288" s="151"/>
      <c r="AB288" s="151"/>
      <c r="AC288" s="151"/>
      <c r="AD288" s="151"/>
      <c r="AE288" s="151"/>
      <c r="AF288" s="151"/>
      <c r="AG288" s="151"/>
      <c r="AH288" s="151"/>
      <c r="AI288" s="151"/>
      <c r="AJ288" s="151"/>
    </row>
    <row r="289" spans="1:36" ht="12.75" hidden="1" x14ac:dyDescent="0.2">
      <c r="A289" s="151"/>
      <c r="B289" s="153" t="str">
        <f>IF(ISBLANK('WK0 - Input data'!$D198),"",'WK0 - Input data'!$D198)</f>
        <v/>
      </c>
      <c r="C289" s="153"/>
      <c r="D289" s="151"/>
      <c r="E289" s="151"/>
      <c r="F289" s="151"/>
      <c r="G289" s="151"/>
      <c r="H289" s="151"/>
      <c r="I289" s="151"/>
      <c r="J289" s="151"/>
      <c r="K289" s="151"/>
      <c r="L289" s="151"/>
      <c r="M289" s="151"/>
      <c r="N289" s="151"/>
      <c r="O289" s="151"/>
      <c r="P289" s="151"/>
      <c r="Q289" s="151"/>
      <c r="R289" s="151"/>
      <c r="S289" s="151"/>
      <c r="T289" s="151"/>
      <c r="U289" s="151"/>
      <c r="V289" s="151"/>
      <c r="W289" s="151"/>
      <c r="X289" s="151"/>
      <c r="Y289" s="151"/>
      <c r="Z289" s="151"/>
      <c r="AA289" s="151"/>
      <c r="AB289" s="151"/>
      <c r="AC289" s="151"/>
      <c r="AD289" s="151"/>
      <c r="AE289" s="151"/>
      <c r="AF289" s="151"/>
      <c r="AG289" s="151"/>
      <c r="AH289" s="151"/>
      <c r="AI289" s="151"/>
      <c r="AJ289" s="151"/>
    </row>
    <row r="290" spans="1:36" ht="12.75" hidden="1" x14ac:dyDescent="0.2">
      <c r="A290" s="151"/>
      <c r="B290" s="153" t="str">
        <f>IF(ISBLANK('WK0 - Input data'!$D199),"",'WK0 - Input data'!$D199)</f>
        <v/>
      </c>
      <c r="C290" s="153"/>
      <c r="D290" s="151"/>
      <c r="E290" s="151"/>
      <c r="F290" s="151"/>
      <c r="G290" s="151"/>
      <c r="H290" s="151"/>
      <c r="I290" s="151"/>
      <c r="J290" s="151"/>
      <c r="K290" s="151"/>
      <c r="L290" s="151"/>
      <c r="M290" s="151"/>
      <c r="N290" s="151"/>
      <c r="O290" s="151"/>
      <c r="P290" s="151"/>
      <c r="Q290" s="151"/>
      <c r="R290" s="151"/>
      <c r="S290" s="151"/>
      <c r="T290" s="151"/>
      <c r="U290" s="151"/>
      <c r="V290" s="151"/>
      <c r="W290" s="151"/>
      <c r="X290" s="151"/>
      <c r="Y290" s="151"/>
      <c r="Z290" s="151"/>
      <c r="AA290" s="151"/>
      <c r="AB290" s="151"/>
      <c r="AC290" s="151"/>
      <c r="AD290" s="151"/>
      <c r="AE290" s="151"/>
      <c r="AF290" s="151"/>
      <c r="AG290" s="151"/>
      <c r="AH290" s="151"/>
      <c r="AI290" s="151"/>
      <c r="AJ290" s="151"/>
    </row>
    <row r="291" spans="1:36" ht="12.75" hidden="1" x14ac:dyDescent="0.2">
      <c r="A291" s="151"/>
      <c r="B291" s="153" t="str">
        <f>IF(ISBLANK('WK0 - Input data'!$D200),"",'WK0 - Input data'!$D200)</f>
        <v/>
      </c>
      <c r="C291" s="153"/>
      <c r="D291" s="151"/>
      <c r="E291" s="151"/>
      <c r="F291" s="151"/>
      <c r="G291" s="151"/>
      <c r="H291" s="151"/>
      <c r="I291" s="151"/>
      <c r="J291" s="151"/>
      <c r="K291" s="151"/>
      <c r="L291" s="151"/>
      <c r="M291" s="151"/>
      <c r="N291" s="151"/>
      <c r="O291" s="151"/>
      <c r="P291" s="151"/>
      <c r="Q291" s="151"/>
      <c r="R291" s="151"/>
      <c r="S291" s="151"/>
      <c r="T291" s="151"/>
      <c r="U291" s="151"/>
      <c r="V291" s="151"/>
      <c r="W291" s="151"/>
      <c r="X291" s="151"/>
      <c r="Y291" s="151"/>
      <c r="Z291" s="151"/>
      <c r="AA291" s="151"/>
      <c r="AB291" s="151"/>
      <c r="AC291" s="151"/>
      <c r="AD291" s="151"/>
      <c r="AE291" s="151"/>
      <c r="AF291" s="151"/>
      <c r="AG291" s="151"/>
      <c r="AH291" s="151"/>
      <c r="AI291" s="151"/>
      <c r="AJ291" s="151"/>
    </row>
    <row r="292" spans="1:36" ht="12.75" hidden="1" x14ac:dyDescent="0.2">
      <c r="A292" s="151"/>
      <c r="B292" s="153" t="str">
        <f>IF(ISBLANK('WK0 - Input data'!$D201),"",'WK0 - Input data'!$D201)</f>
        <v/>
      </c>
      <c r="C292" s="153"/>
      <c r="D292" s="151"/>
      <c r="E292" s="151"/>
      <c r="F292" s="151"/>
      <c r="G292" s="151"/>
      <c r="H292" s="151"/>
      <c r="I292" s="151"/>
      <c r="J292" s="151"/>
      <c r="K292" s="151"/>
      <c r="L292" s="151"/>
      <c r="M292" s="151"/>
      <c r="N292" s="151"/>
      <c r="O292" s="151"/>
      <c r="P292" s="151"/>
      <c r="Q292" s="151"/>
      <c r="R292" s="151"/>
      <c r="S292" s="151"/>
      <c r="T292" s="151"/>
      <c r="U292" s="151"/>
      <c r="V292" s="151"/>
      <c r="W292" s="151"/>
      <c r="X292" s="151"/>
      <c r="Y292" s="151"/>
      <c r="Z292" s="151"/>
      <c r="AA292" s="151"/>
      <c r="AB292" s="151"/>
      <c r="AC292" s="151"/>
      <c r="AD292" s="151"/>
      <c r="AE292" s="151"/>
      <c r="AF292" s="151"/>
      <c r="AG292" s="151"/>
      <c r="AH292" s="151"/>
      <c r="AI292" s="151"/>
      <c r="AJ292" s="151"/>
    </row>
    <row r="293" spans="1:36" ht="12.75" hidden="1" x14ac:dyDescent="0.2">
      <c r="A293" s="151"/>
      <c r="B293" s="153" t="str">
        <f>IF(ISBLANK('WK0 - Input data'!$D202),"",'WK0 - Input data'!$D202)</f>
        <v/>
      </c>
      <c r="C293" s="153"/>
      <c r="D293" s="151"/>
      <c r="E293" s="151"/>
      <c r="F293" s="151"/>
      <c r="G293" s="151"/>
      <c r="H293" s="151"/>
      <c r="I293" s="151"/>
      <c r="J293" s="151"/>
      <c r="K293" s="151"/>
      <c r="L293" s="151"/>
      <c r="M293" s="151"/>
      <c r="N293" s="151"/>
      <c r="O293" s="151"/>
      <c r="P293" s="151"/>
      <c r="Q293" s="151"/>
      <c r="R293" s="151"/>
      <c r="S293" s="151"/>
      <c r="T293" s="151"/>
      <c r="U293" s="151"/>
      <c r="V293" s="151"/>
      <c r="W293" s="151"/>
      <c r="X293" s="151"/>
      <c r="Y293" s="151"/>
      <c r="Z293" s="151"/>
      <c r="AA293" s="151"/>
      <c r="AB293" s="151"/>
      <c r="AC293" s="151"/>
      <c r="AD293" s="151"/>
      <c r="AE293" s="151"/>
      <c r="AF293" s="151"/>
      <c r="AG293" s="151"/>
      <c r="AH293" s="151"/>
      <c r="AI293" s="151"/>
      <c r="AJ293" s="151"/>
    </row>
    <row r="294" spans="1:36" ht="12.75" hidden="1" x14ac:dyDescent="0.2">
      <c r="A294" s="151"/>
      <c r="B294" s="153" t="str">
        <f>IF(ISBLANK('WK0 - Input data'!$D203),"",'WK0 - Input data'!$D203)</f>
        <v/>
      </c>
      <c r="C294" s="153"/>
      <c r="D294" s="151"/>
      <c r="E294" s="151"/>
      <c r="F294" s="151"/>
      <c r="G294" s="151"/>
      <c r="H294" s="151"/>
      <c r="I294" s="151"/>
      <c r="J294" s="151"/>
      <c r="K294" s="151"/>
      <c r="L294" s="151"/>
      <c r="M294" s="151"/>
      <c r="N294" s="151"/>
      <c r="O294" s="151"/>
      <c r="P294" s="151"/>
      <c r="Q294" s="151"/>
      <c r="R294" s="151"/>
      <c r="S294" s="151"/>
      <c r="T294" s="151"/>
      <c r="U294" s="151"/>
      <c r="V294" s="151"/>
      <c r="W294" s="151"/>
      <c r="X294" s="151"/>
      <c r="Y294" s="151"/>
      <c r="Z294" s="151"/>
      <c r="AA294" s="151"/>
      <c r="AB294" s="151"/>
      <c r="AC294" s="151"/>
      <c r="AD294" s="151"/>
      <c r="AE294" s="151"/>
      <c r="AF294" s="151"/>
      <c r="AG294" s="151"/>
      <c r="AH294" s="151"/>
      <c r="AI294" s="151"/>
      <c r="AJ294" s="151"/>
    </row>
    <row r="295" spans="1:36" ht="12.75" hidden="1" x14ac:dyDescent="0.2">
      <c r="A295" s="151"/>
      <c r="B295" s="153" t="str">
        <f>IF(ISBLANK('WK0 - Input data'!$D204),"",'WK0 - Input data'!$D204)</f>
        <v/>
      </c>
      <c r="C295" s="153"/>
      <c r="D295" s="151"/>
      <c r="E295" s="151"/>
      <c r="F295" s="151"/>
      <c r="G295" s="151"/>
      <c r="H295" s="151"/>
      <c r="I295" s="151"/>
      <c r="J295" s="151"/>
      <c r="K295" s="151"/>
      <c r="L295" s="151"/>
      <c r="M295" s="151"/>
      <c r="N295" s="151"/>
      <c r="O295" s="151"/>
      <c r="P295" s="151"/>
      <c r="Q295" s="151"/>
      <c r="R295" s="151"/>
      <c r="S295" s="151"/>
      <c r="T295" s="151"/>
      <c r="U295" s="151"/>
      <c r="V295" s="151"/>
      <c r="W295" s="151"/>
      <c r="X295" s="151"/>
      <c r="Y295" s="151"/>
      <c r="Z295" s="151"/>
      <c r="AA295" s="151"/>
      <c r="AB295" s="151"/>
      <c r="AC295" s="151"/>
      <c r="AD295" s="151"/>
      <c r="AE295" s="151"/>
      <c r="AF295" s="151"/>
      <c r="AG295" s="151"/>
      <c r="AH295" s="151"/>
      <c r="AI295" s="151"/>
      <c r="AJ295" s="151"/>
    </row>
    <row r="296" spans="1:36" ht="12.75" hidden="1" x14ac:dyDescent="0.2">
      <c r="A296" s="151"/>
      <c r="B296" s="153" t="str">
        <f>IF(ISBLANK('WK0 - Input data'!$D205),"",'WK0 - Input data'!$D205)</f>
        <v/>
      </c>
      <c r="C296" s="153"/>
      <c r="D296" s="151"/>
      <c r="E296" s="151"/>
      <c r="F296" s="151"/>
      <c r="G296" s="151"/>
      <c r="H296" s="151"/>
      <c r="I296" s="151"/>
      <c r="J296" s="151"/>
      <c r="K296" s="151"/>
      <c r="L296" s="151"/>
      <c r="M296" s="151"/>
      <c r="N296" s="151"/>
      <c r="O296" s="151"/>
      <c r="P296" s="151"/>
      <c r="Q296" s="151"/>
      <c r="R296" s="151"/>
      <c r="S296" s="151"/>
      <c r="T296" s="151"/>
      <c r="U296" s="151"/>
      <c r="V296" s="151"/>
      <c r="W296" s="151"/>
      <c r="X296" s="151"/>
      <c r="Y296" s="151"/>
      <c r="Z296" s="151"/>
      <c r="AA296" s="151"/>
      <c r="AB296" s="151"/>
      <c r="AC296" s="151"/>
      <c r="AD296" s="151"/>
      <c r="AE296" s="151"/>
      <c r="AF296" s="151"/>
      <c r="AG296" s="151"/>
      <c r="AH296" s="151"/>
      <c r="AI296" s="151"/>
      <c r="AJ296" s="151"/>
    </row>
    <row r="297" spans="1:36" ht="12.75" hidden="1" x14ac:dyDescent="0.2">
      <c r="A297" s="151"/>
      <c r="B297" s="153" t="str">
        <f>IF(ISBLANK('WK0 - Input data'!$D206),"",'WK0 - Input data'!$D206)</f>
        <v/>
      </c>
      <c r="C297" s="153"/>
      <c r="D297" s="151"/>
      <c r="E297" s="151"/>
      <c r="F297" s="151"/>
      <c r="G297" s="151"/>
      <c r="H297" s="151"/>
      <c r="I297" s="151"/>
      <c r="J297" s="151"/>
      <c r="K297" s="151"/>
      <c r="L297" s="151"/>
      <c r="M297" s="151"/>
      <c r="N297" s="151"/>
      <c r="O297" s="151"/>
      <c r="P297" s="151"/>
      <c r="Q297" s="151"/>
      <c r="R297" s="151"/>
      <c r="S297" s="151"/>
      <c r="T297" s="151"/>
      <c r="U297" s="151"/>
      <c r="V297" s="151"/>
      <c r="W297" s="151"/>
      <c r="X297" s="151"/>
      <c r="Y297" s="151"/>
      <c r="Z297" s="151"/>
      <c r="AA297" s="151"/>
      <c r="AB297" s="151"/>
      <c r="AC297" s="151"/>
      <c r="AD297" s="151"/>
      <c r="AE297" s="151"/>
      <c r="AF297" s="151"/>
      <c r="AG297" s="151"/>
      <c r="AH297" s="151"/>
      <c r="AI297" s="151"/>
      <c r="AJ297" s="151"/>
    </row>
    <row r="298" spans="1:36" ht="12.75" hidden="1" x14ac:dyDescent="0.2">
      <c r="A298" s="151"/>
      <c r="B298" s="153" t="str">
        <f>IF(ISBLANK('WK0 - Input data'!$D207),"",'WK0 - Input data'!$D207)</f>
        <v/>
      </c>
      <c r="C298" s="153"/>
      <c r="D298" s="151"/>
      <c r="E298" s="151"/>
      <c r="F298" s="151"/>
      <c r="G298" s="151"/>
      <c r="H298" s="151"/>
      <c r="I298" s="151"/>
      <c r="J298" s="151"/>
      <c r="K298" s="151"/>
      <c r="L298" s="151"/>
      <c r="M298" s="151"/>
      <c r="N298" s="151"/>
      <c r="O298" s="151"/>
      <c r="P298" s="151"/>
      <c r="Q298" s="151"/>
      <c r="R298" s="151"/>
      <c r="S298" s="151"/>
      <c r="T298" s="151"/>
      <c r="U298" s="151"/>
      <c r="V298" s="151"/>
      <c r="W298" s="151"/>
      <c r="X298" s="151"/>
      <c r="Y298" s="151"/>
      <c r="Z298" s="151"/>
      <c r="AA298" s="151"/>
      <c r="AB298" s="151"/>
      <c r="AC298" s="151"/>
      <c r="AD298" s="151"/>
      <c r="AE298" s="151"/>
      <c r="AF298" s="151"/>
      <c r="AG298" s="151"/>
      <c r="AH298" s="151"/>
      <c r="AI298" s="151"/>
      <c r="AJ298" s="151"/>
    </row>
    <row r="299" spans="1:36" ht="12.75" hidden="1" x14ac:dyDescent="0.2">
      <c r="A299" s="151"/>
      <c r="B299" s="153" t="str">
        <f>IF(ISBLANK('WK0 - Input data'!$D208),"",'WK0 - Input data'!$D208)</f>
        <v/>
      </c>
      <c r="C299" s="153"/>
      <c r="D299" s="151"/>
      <c r="E299" s="151"/>
      <c r="F299" s="151"/>
      <c r="G299" s="151"/>
      <c r="H299" s="151"/>
      <c r="I299" s="151"/>
      <c r="J299" s="151"/>
      <c r="K299" s="151"/>
      <c r="L299" s="151"/>
      <c r="M299" s="151"/>
      <c r="N299" s="151"/>
      <c r="O299" s="151"/>
      <c r="P299" s="151"/>
      <c r="Q299" s="151"/>
      <c r="R299" s="151"/>
      <c r="S299" s="151"/>
      <c r="T299" s="151"/>
      <c r="U299" s="151"/>
      <c r="V299" s="151"/>
      <c r="W299" s="151"/>
      <c r="X299" s="151"/>
      <c r="Y299" s="151"/>
      <c r="Z299" s="151"/>
      <c r="AA299" s="151"/>
      <c r="AB299" s="151"/>
      <c r="AC299" s="151"/>
      <c r="AD299" s="151"/>
      <c r="AE299" s="151"/>
      <c r="AF299" s="151"/>
      <c r="AG299" s="151"/>
      <c r="AH299" s="151"/>
      <c r="AI299" s="151"/>
      <c r="AJ299" s="151"/>
    </row>
    <row r="300" spans="1:36" ht="12.75" hidden="1" x14ac:dyDescent="0.2">
      <c r="A300" s="151"/>
      <c r="B300" s="153" t="str">
        <f>IF(ISBLANK('WK0 - Input data'!$D209),"",'WK0 - Input data'!$D209)</f>
        <v/>
      </c>
      <c r="C300" s="153"/>
      <c r="D300" s="151"/>
      <c r="E300" s="151"/>
      <c r="F300" s="151"/>
      <c r="G300" s="151"/>
      <c r="H300" s="151"/>
      <c r="I300" s="151"/>
      <c r="J300" s="151"/>
      <c r="K300" s="151"/>
      <c r="L300" s="151"/>
      <c r="M300" s="151"/>
      <c r="N300" s="151"/>
      <c r="O300" s="151"/>
      <c r="P300" s="151"/>
      <c r="Q300" s="151"/>
      <c r="R300" s="151"/>
      <c r="S300" s="151"/>
      <c r="T300" s="151"/>
      <c r="U300" s="151"/>
      <c r="V300" s="151"/>
      <c r="W300" s="151"/>
      <c r="X300" s="151"/>
      <c r="Y300" s="151"/>
      <c r="Z300" s="151"/>
      <c r="AA300" s="151"/>
      <c r="AB300" s="151"/>
      <c r="AC300" s="151"/>
      <c r="AD300" s="151"/>
      <c r="AE300" s="151"/>
      <c r="AF300" s="151"/>
      <c r="AG300" s="151"/>
      <c r="AH300" s="151"/>
      <c r="AI300" s="151"/>
      <c r="AJ300" s="151"/>
    </row>
    <row r="301" spans="1:36" ht="12.75" hidden="1" x14ac:dyDescent="0.2">
      <c r="A301" s="151"/>
      <c r="B301" s="153" t="str">
        <f>IF(ISBLANK('WK0 - Input data'!$D210),"",'WK0 - Input data'!$D210)</f>
        <v/>
      </c>
      <c r="C301" s="153"/>
      <c r="D301" s="151"/>
      <c r="E301" s="151"/>
      <c r="F301" s="151"/>
      <c r="G301" s="151"/>
      <c r="H301" s="151"/>
      <c r="I301" s="151"/>
      <c r="J301" s="151"/>
      <c r="K301" s="151"/>
      <c r="L301" s="151"/>
      <c r="M301" s="151"/>
      <c r="N301" s="151"/>
      <c r="O301" s="151"/>
      <c r="P301" s="151"/>
      <c r="Q301" s="151"/>
      <c r="R301" s="151"/>
      <c r="S301" s="151"/>
      <c r="T301" s="151"/>
      <c r="U301" s="151"/>
      <c r="V301" s="151"/>
      <c r="W301" s="151"/>
      <c r="X301" s="151"/>
      <c r="Y301" s="151"/>
      <c r="Z301" s="151"/>
      <c r="AA301" s="151"/>
      <c r="AB301" s="151"/>
      <c r="AC301" s="151"/>
      <c r="AD301" s="151"/>
      <c r="AE301" s="151"/>
      <c r="AF301" s="151"/>
      <c r="AG301" s="151"/>
      <c r="AH301" s="151"/>
      <c r="AI301" s="151"/>
      <c r="AJ301" s="151"/>
    </row>
    <row r="302" spans="1:36" ht="12.75" hidden="1" x14ac:dyDescent="0.2">
      <c r="A302" s="151"/>
      <c r="B302" s="153" t="str">
        <f>IF(ISBLANK('WK0 - Input data'!$D211),"",'WK0 - Input data'!$D211)</f>
        <v/>
      </c>
      <c r="C302" s="153"/>
      <c r="D302" s="151"/>
      <c r="E302" s="151"/>
      <c r="F302" s="151"/>
      <c r="G302" s="151"/>
      <c r="H302" s="151"/>
      <c r="I302" s="151"/>
      <c r="J302" s="151"/>
      <c r="K302" s="151"/>
      <c r="L302" s="151"/>
      <c r="M302" s="151"/>
      <c r="N302" s="151"/>
      <c r="O302" s="151"/>
      <c r="P302" s="151"/>
      <c r="Q302" s="151"/>
      <c r="R302" s="151"/>
      <c r="S302" s="151"/>
      <c r="T302" s="151"/>
      <c r="U302" s="151"/>
      <c r="V302" s="151"/>
      <c r="W302" s="151"/>
      <c r="X302" s="151"/>
      <c r="Y302" s="151"/>
      <c r="Z302" s="151"/>
      <c r="AA302" s="151"/>
      <c r="AB302" s="151"/>
      <c r="AC302" s="151"/>
      <c r="AD302" s="151"/>
      <c r="AE302" s="151"/>
      <c r="AF302" s="151"/>
      <c r="AG302" s="151"/>
      <c r="AH302" s="151"/>
      <c r="AI302" s="151"/>
      <c r="AJ302" s="151"/>
    </row>
    <row r="303" spans="1:36" ht="12.75" hidden="1" x14ac:dyDescent="0.2">
      <c r="A303" s="151"/>
      <c r="B303" s="153" t="str">
        <f>IF(ISBLANK('WK0 - Input data'!$D212),"",'WK0 - Input data'!$D212)</f>
        <v/>
      </c>
      <c r="C303" s="153"/>
      <c r="D303" s="151"/>
      <c r="E303" s="151"/>
      <c r="F303" s="151"/>
      <c r="G303" s="151"/>
      <c r="H303" s="151"/>
      <c r="I303" s="151"/>
      <c r="J303" s="151"/>
      <c r="K303" s="151"/>
      <c r="L303" s="151"/>
      <c r="M303" s="151"/>
      <c r="N303" s="151"/>
      <c r="O303" s="151"/>
      <c r="P303" s="151"/>
      <c r="Q303" s="151"/>
      <c r="R303" s="151"/>
      <c r="S303" s="151"/>
      <c r="T303" s="151"/>
      <c r="U303" s="151"/>
      <c r="V303" s="151"/>
      <c r="W303" s="151"/>
      <c r="X303" s="151"/>
      <c r="Y303" s="151"/>
      <c r="Z303" s="151"/>
      <c r="AA303" s="151"/>
      <c r="AB303" s="151"/>
      <c r="AC303" s="151"/>
      <c r="AD303" s="151"/>
      <c r="AE303" s="151"/>
      <c r="AF303" s="151"/>
      <c r="AG303" s="151"/>
      <c r="AH303" s="151"/>
      <c r="AI303" s="151"/>
      <c r="AJ303" s="151"/>
    </row>
    <row r="304" spans="1:36" ht="12.75" hidden="1" x14ac:dyDescent="0.2">
      <c r="A304" s="151"/>
      <c r="B304" s="153" t="str">
        <f>IF(ISBLANK('WK0 - Input data'!$D213),"",'WK0 - Input data'!$D213)</f>
        <v/>
      </c>
      <c r="C304" s="153"/>
      <c r="D304" s="151"/>
      <c r="E304" s="151"/>
      <c r="F304" s="151"/>
      <c r="G304" s="151"/>
      <c r="H304" s="151"/>
      <c r="I304" s="151"/>
      <c r="J304" s="151"/>
      <c r="K304" s="151"/>
      <c r="L304" s="151"/>
      <c r="M304" s="151"/>
      <c r="N304" s="151"/>
      <c r="O304" s="151"/>
      <c r="P304" s="151"/>
      <c r="Q304" s="151"/>
      <c r="R304" s="151"/>
      <c r="S304" s="151"/>
      <c r="T304" s="151"/>
      <c r="U304" s="151"/>
      <c r="V304" s="151"/>
      <c r="W304" s="151"/>
      <c r="X304" s="151"/>
      <c r="Y304" s="151"/>
      <c r="Z304" s="151"/>
      <c r="AA304" s="151"/>
      <c r="AB304" s="151"/>
      <c r="AC304" s="151"/>
      <c r="AD304" s="151"/>
      <c r="AE304" s="151"/>
      <c r="AF304" s="151"/>
      <c r="AG304" s="151"/>
      <c r="AH304" s="151"/>
      <c r="AI304" s="151"/>
      <c r="AJ304" s="151"/>
    </row>
    <row r="305" spans="1:36" ht="12.75" hidden="1" x14ac:dyDescent="0.2">
      <c r="A305" s="151"/>
      <c r="B305" s="153" t="str">
        <f>IF(ISBLANK('WK0 - Input data'!$D214),"",'WK0 - Input data'!$D214)</f>
        <v/>
      </c>
      <c r="C305" s="153"/>
      <c r="D305" s="151"/>
      <c r="E305" s="151"/>
      <c r="F305" s="151"/>
      <c r="G305" s="151"/>
      <c r="H305" s="151"/>
      <c r="I305" s="151"/>
      <c r="J305" s="151"/>
      <c r="K305" s="151"/>
      <c r="L305" s="151"/>
      <c r="M305" s="151"/>
      <c r="N305" s="151"/>
      <c r="O305" s="151"/>
      <c r="P305" s="151"/>
      <c r="Q305" s="151"/>
      <c r="R305" s="151"/>
      <c r="S305" s="151"/>
      <c r="T305" s="151"/>
      <c r="U305" s="151"/>
      <c r="V305" s="151"/>
      <c r="W305" s="151"/>
      <c r="X305" s="151"/>
      <c r="Y305" s="151"/>
      <c r="Z305" s="151"/>
      <c r="AA305" s="151"/>
      <c r="AB305" s="151"/>
      <c r="AC305" s="151"/>
      <c r="AD305" s="151"/>
      <c r="AE305" s="151"/>
      <c r="AF305" s="151"/>
      <c r="AG305" s="151"/>
      <c r="AH305" s="151"/>
      <c r="AI305" s="151"/>
      <c r="AJ305" s="151"/>
    </row>
    <row r="306" spans="1:36" ht="12.75" hidden="1" x14ac:dyDescent="0.2">
      <c r="A306" s="151"/>
      <c r="B306" s="153" t="str">
        <f>IF(ISBLANK('WK0 - Input data'!$D215),"",'WK0 - Input data'!$D215)</f>
        <v/>
      </c>
      <c r="C306" s="153"/>
      <c r="D306" s="151"/>
      <c r="E306" s="151"/>
      <c r="F306" s="151"/>
      <c r="G306" s="151"/>
      <c r="H306" s="151"/>
      <c r="I306" s="151"/>
      <c r="J306" s="151"/>
      <c r="K306" s="151"/>
      <c r="L306" s="151"/>
      <c r="M306" s="151"/>
      <c r="N306" s="151"/>
      <c r="O306" s="151"/>
      <c r="P306" s="151"/>
      <c r="Q306" s="151"/>
      <c r="R306" s="151"/>
      <c r="S306" s="151"/>
      <c r="T306" s="151"/>
      <c r="U306" s="151"/>
      <c r="V306" s="151"/>
      <c r="W306" s="151"/>
      <c r="X306" s="151"/>
      <c r="Y306" s="151"/>
      <c r="Z306" s="151"/>
      <c r="AA306" s="151"/>
      <c r="AB306" s="151"/>
      <c r="AC306" s="151"/>
      <c r="AD306" s="151"/>
      <c r="AE306" s="151"/>
      <c r="AF306" s="151"/>
      <c r="AG306" s="151"/>
      <c r="AH306" s="151"/>
      <c r="AI306" s="151"/>
      <c r="AJ306" s="151"/>
    </row>
    <row r="307" spans="1:36" hidden="1" x14ac:dyDescent="0.2">
      <c r="A307" s="151"/>
      <c r="B307" s="151"/>
      <c r="C307" s="151"/>
      <c r="D307" s="151"/>
      <c r="E307" s="151"/>
      <c r="F307" s="151"/>
      <c r="G307" s="151"/>
      <c r="H307" s="151"/>
      <c r="I307" s="151"/>
      <c r="J307" s="151"/>
      <c r="K307" s="151"/>
      <c r="L307" s="151"/>
      <c r="M307" s="151"/>
      <c r="N307" s="151"/>
      <c r="O307" s="151"/>
      <c r="P307" s="151"/>
      <c r="Q307" s="151"/>
      <c r="R307" s="151"/>
      <c r="S307" s="151"/>
      <c r="T307" s="151"/>
      <c r="U307" s="151"/>
      <c r="V307" s="151"/>
      <c r="W307" s="151"/>
      <c r="X307" s="151"/>
      <c r="Y307" s="151"/>
      <c r="Z307" s="151"/>
      <c r="AA307" s="151"/>
      <c r="AB307" s="151"/>
      <c r="AC307" s="151"/>
      <c r="AD307" s="151"/>
      <c r="AE307" s="151"/>
      <c r="AF307" s="151"/>
      <c r="AG307" s="151"/>
      <c r="AH307" s="151"/>
      <c r="AI307" s="151"/>
      <c r="AJ307" s="151"/>
    </row>
    <row r="308" spans="1:36" hidden="1" x14ac:dyDescent="0.2">
      <c r="A308" s="151"/>
      <c r="B308" s="151"/>
      <c r="C308" s="151"/>
      <c r="D308" s="151"/>
      <c r="E308" s="151"/>
      <c r="F308" s="151"/>
      <c r="G308" s="151"/>
      <c r="H308" s="151"/>
      <c r="I308" s="151"/>
      <c r="J308" s="151"/>
      <c r="K308" s="151"/>
      <c r="L308" s="151"/>
      <c r="M308" s="151"/>
      <c r="N308" s="151"/>
      <c r="O308" s="151"/>
      <c r="P308" s="151"/>
      <c r="Q308" s="151"/>
      <c r="R308" s="151"/>
      <c r="S308" s="151"/>
      <c r="T308" s="151"/>
      <c r="U308" s="151"/>
      <c r="V308" s="151"/>
      <c r="W308" s="151"/>
      <c r="X308" s="151"/>
      <c r="Y308" s="151"/>
      <c r="Z308" s="151"/>
      <c r="AA308" s="151"/>
      <c r="AB308" s="151"/>
      <c r="AC308" s="151"/>
      <c r="AD308" s="151"/>
      <c r="AE308" s="151"/>
      <c r="AF308" s="151"/>
      <c r="AG308" s="151"/>
      <c r="AH308" s="151"/>
      <c r="AI308" s="151"/>
      <c r="AJ308" s="151"/>
    </row>
    <row r="309" spans="1:36" hidden="1" x14ac:dyDescent="0.2">
      <c r="A309" s="151"/>
      <c r="B309" s="151"/>
      <c r="C309" s="151"/>
      <c r="D309" s="151"/>
      <c r="E309" s="151"/>
      <c r="F309" s="151"/>
      <c r="G309" s="151"/>
      <c r="H309" s="151"/>
      <c r="I309" s="151"/>
      <c r="J309" s="151"/>
      <c r="K309" s="151"/>
      <c r="L309" s="151"/>
      <c r="M309" s="151"/>
      <c r="N309" s="151"/>
      <c r="O309" s="151"/>
      <c r="P309" s="151"/>
      <c r="Q309" s="151"/>
      <c r="R309" s="151"/>
      <c r="S309" s="151"/>
      <c r="T309" s="151"/>
      <c r="U309" s="151"/>
      <c r="V309" s="151"/>
      <c r="W309" s="151"/>
      <c r="X309" s="151"/>
      <c r="Y309" s="151"/>
      <c r="Z309" s="151"/>
      <c r="AA309" s="151"/>
      <c r="AB309" s="151"/>
      <c r="AC309" s="151"/>
      <c r="AD309" s="151"/>
      <c r="AE309" s="151"/>
      <c r="AF309" s="151"/>
      <c r="AG309" s="151"/>
      <c r="AH309" s="151"/>
      <c r="AI309" s="151"/>
      <c r="AJ309" s="151"/>
    </row>
    <row r="310" spans="1:36" hidden="1" x14ac:dyDescent="0.2">
      <c r="A310" s="151"/>
      <c r="B310" s="151"/>
      <c r="C310" s="151"/>
      <c r="D310" s="151"/>
      <c r="E310" s="151"/>
      <c r="F310" s="151"/>
      <c r="G310" s="151"/>
      <c r="H310" s="151"/>
      <c r="I310" s="151"/>
      <c r="J310" s="151"/>
      <c r="K310" s="151"/>
      <c r="L310" s="151"/>
      <c r="M310" s="151"/>
      <c r="N310" s="151"/>
      <c r="O310" s="151"/>
      <c r="P310" s="151"/>
      <c r="Q310" s="151"/>
      <c r="R310" s="151"/>
      <c r="S310" s="151"/>
      <c r="T310" s="151"/>
      <c r="U310" s="151"/>
      <c r="V310" s="151"/>
      <c r="W310" s="151"/>
      <c r="X310" s="151"/>
      <c r="Y310" s="151"/>
      <c r="Z310" s="151"/>
      <c r="AA310" s="151"/>
      <c r="AB310" s="151"/>
      <c r="AC310" s="151"/>
      <c r="AD310" s="151"/>
      <c r="AE310" s="151"/>
      <c r="AF310" s="151"/>
      <c r="AG310" s="151"/>
      <c r="AH310" s="151"/>
      <c r="AI310" s="151"/>
      <c r="AJ310" s="151"/>
    </row>
    <row r="311" spans="1:36" hidden="1" x14ac:dyDescent="0.2">
      <c r="A311" s="151"/>
      <c r="B311" s="151"/>
      <c r="C311" s="151"/>
      <c r="D311" s="151"/>
      <c r="E311" s="151"/>
      <c r="F311" s="151"/>
      <c r="G311" s="151"/>
      <c r="H311" s="151"/>
      <c r="I311" s="151"/>
      <c r="J311" s="151"/>
      <c r="K311" s="151"/>
      <c r="L311" s="151"/>
      <c r="M311" s="151"/>
      <c r="N311" s="151"/>
      <c r="O311" s="151"/>
      <c r="P311" s="151"/>
      <c r="Q311" s="151"/>
      <c r="R311" s="151"/>
      <c r="S311" s="151"/>
      <c r="T311" s="151"/>
      <c r="U311" s="151"/>
      <c r="V311" s="151"/>
      <c r="W311" s="151"/>
      <c r="X311" s="151"/>
      <c r="Y311" s="151"/>
      <c r="Z311" s="151"/>
      <c r="AA311" s="151"/>
      <c r="AB311" s="151"/>
      <c r="AC311" s="151"/>
      <c r="AD311" s="151"/>
      <c r="AE311" s="151"/>
      <c r="AF311" s="151"/>
      <c r="AG311" s="151"/>
      <c r="AH311" s="151"/>
      <c r="AI311" s="151"/>
      <c r="AJ311" s="151"/>
    </row>
    <row r="312" spans="1:36" hidden="1" x14ac:dyDescent="0.2">
      <c r="A312" s="151"/>
      <c r="B312" s="151"/>
      <c r="C312" s="151"/>
      <c r="D312" s="151"/>
      <c r="E312" s="151"/>
      <c r="F312" s="151"/>
      <c r="G312" s="151"/>
      <c r="H312" s="151"/>
      <c r="I312" s="151"/>
      <c r="J312" s="151"/>
      <c r="K312" s="151"/>
      <c r="L312" s="151"/>
      <c r="M312" s="151"/>
      <c r="N312" s="151"/>
      <c r="O312" s="151"/>
      <c r="P312" s="151"/>
      <c r="Q312" s="151"/>
      <c r="R312" s="151"/>
      <c r="S312" s="151"/>
      <c r="T312" s="151"/>
      <c r="U312" s="151"/>
      <c r="V312" s="151"/>
      <c r="W312" s="151"/>
      <c r="X312" s="151"/>
      <c r="Y312" s="151"/>
      <c r="Z312" s="151"/>
      <c r="AA312" s="151"/>
      <c r="AB312" s="151"/>
      <c r="AC312" s="151"/>
      <c r="AD312" s="151"/>
      <c r="AE312" s="151"/>
      <c r="AF312" s="151"/>
      <c r="AG312" s="151"/>
      <c r="AH312" s="151"/>
      <c r="AI312" s="151"/>
      <c r="AJ312" s="151"/>
    </row>
    <row r="313" spans="1:36" hidden="1" x14ac:dyDescent="0.2">
      <c r="A313" s="151"/>
      <c r="B313" s="151"/>
      <c r="C313" s="151"/>
      <c r="D313" s="151"/>
      <c r="E313" s="151"/>
      <c r="F313" s="151"/>
      <c r="G313" s="151"/>
      <c r="H313" s="151"/>
      <c r="I313" s="151"/>
      <c r="J313" s="151"/>
      <c r="K313" s="151"/>
      <c r="L313" s="151"/>
      <c r="M313" s="151"/>
      <c r="N313" s="151"/>
      <c r="O313" s="151"/>
      <c r="P313" s="151"/>
      <c r="Q313" s="151"/>
      <c r="R313" s="151"/>
      <c r="S313" s="151"/>
      <c r="T313" s="151"/>
      <c r="U313" s="151"/>
      <c r="V313" s="151"/>
      <c r="W313" s="151"/>
      <c r="X313" s="151"/>
      <c r="Y313" s="151"/>
      <c r="Z313" s="151"/>
      <c r="AA313" s="151"/>
      <c r="AB313" s="151"/>
      <c r="AC313" s="151"/>
      <c r="AD313" s="151"/>
      <c r="AE313" s="151"/>
      <c r="AF313" s="151"/>
      <c r="AG313" s="151"/>
      <c r="AH313" s="151"/>
      <c r="AI313" s="151"/>
      <c r="AJ313" s="151"/>
    </row>
    <row r="314" spans="1:36" hidden="1" x14ac:dyDescent="0.2">
      <c r="A314" s="151"/>
      <c r="B314" s="151"/>
      <c r="C314" s="151"/>
      <c r="D314" s="151"/>
      <c r="E314" s="151"/>
      <c r="F314" s="151"/>
      <c r="G314" s="151"/>
      <c r="H314" s="151"/>
      <c r="I314" s="151"/>
      <c r="J314" s="151"/>
      <c r="K314" s="151"/>
      <c r="L314" s="151"/>
      <c r="M314" s="151"/>
      <c r="N314" s="151"/>
      <c r="O314" s="151"/>
      <c r="P314" s="151"/>
      <c r="Q314" s="151"/>
      <c r="R314" s="151"/>
      <c r="S314" s="151"/>
      <c r="T314" s="151"/>
      <c r="U314" s="151"/>
      <c r="V314" s="151"/>
      <c r="W314" s="151"/>
      <c r="X314" s="151"/>
      <c r="Y314" s="151"/>
      <c r="Z314" s="151"/>
      <c r="AA314" s="151"/>
      <c r="AB314" s="151"/>
      <c r="AC314" s="151"/>
      <c r="AD314" s="151"/>
      <c r="AE314" s="151"/>
      <c r="AF314" s="151"/>
      <c r="AG314" s="151"/>
      <c r="AH314" s="151"/>
      <c r="AI314" s="151"/>
      <c r="AJ314" s="151"/>
    </row>
    <row r="315" spans="1:36" hidden="1" x14ac:dyDescent="0.2">
      <c r="A315" s="151"/>
      <c r="B315" s="151"/>
      <c r="C315" s="151"/>
      <c r="D315" s="151"/>
      <c r="E315" s="151"/>
      <c r="F315" s="151"/>
      <c r="G315" s="151"/>
      <c r="H315" s="151"/>
      <c r="I315" s="151"/>
      <c r="J315" s="151"/>
      <c r="K315" s="151"/>
      <c r="L315" s="151"/>
      <c r="M315" s="151"/>
      <c r="N315" s="151"/>
      <c r="O315" s="151"/>
      <c r="P315" s="151"/>
      <c r="Q315" s="151"/>
      <c r="R315" s="151"/>
      <c r="S315" s="151"/>
      <c r="T315" s="151"/>
      <c r="U315" s="151"/>
      <c r="V315" s="151"/>
      <c r="W315" s="151"/>
      <c r="X315" s="151"/>
      <c r="Y315" s="151"/>
      <c r="Z315" s="151"/>
      <c r="AA315" s="151"/>
      <c r="AB315" s="151"/>
      <c r="AC315" s="151"/>
      <c r="AD315" s="151"/>
      <c r="AE315" s="151"/>
      <c r="AF315" s="151"/>
      <c r="AG315" s="151"/>
      <c r="AH315" s="151"/>
      <c r="AI315" s="151"/>
      <c r="AJ315" s="151"/>
    </row>
    <row r="316" spans="1:36" hidden="1" x14ac:dyDescent="0.2">
      <c r="A316" s="151"/>
      <c r="B316" s="151"/>
      <c r="C316" s="151"/>
      <c r="D316" s="151"/>
      <c r="E316" s="151"/>
      <c r="F316" s="151"/>
      <c r="G316" s="151"/>
      <c r="H316" s="151"/>
      <c r="I316" s="151"/>
      <c r="J316" s="151"/>
      <c r="K316" s="151"/>
      <c r="L316" s="151"/>
      <c r="M316" s="151"/>
      <c r="N316" s="151"/>
      <c r="O316" s="151"/>
      <c r="P316" s="151"/>
      <c r="Q316" s="151"/>
      <c r="R316" s="151"/>
      <c r="S316" s="151"/>
      <c r="T316" s="151"/>
      <c r="U316" s="151"/>
      <c r="V316" s="151"/>
      <c r="W316" s="151"/>
      <c r="X316" s="151"/>
      <c r="Y316" s="151"/>
      <c r="Z316" s="151"/>
      <c r="AA316" s="151"/>
      <c r="AB316" s="151"/>
      <c r="AC316" s="151"/>
      <c r="AD316" s="151"/>
      <c r="AE316" s="151"/>
      <c r="AF316" s="151"/>
      <c r="AG316" s="151"/>
      <c r="AH316" s="151"/>
      <c r="AI316" s="151"/>
      <c r="AJ316" s="151"/>
    </row>
    <row r="317" spans="1:36" hidden="1" x14ac:dyDescent="0.2">
      <c r="A317" s="151"/>
      <c r="B317" s="151"/>
      <c r="C317" s="151"/>
      <c r="D317" s="151"/>
      <c r="E317" s="151"/>
      <c r="F317" s="151"/>
      <c r="G317" s="151"/>
      <c r="H317" s="151"/>
      <c r="I317" s="151"/>
      <c r="J317" s="151"/>
      <c r="K317" s="151"/>
      <c r="L317" s="151"/>
      <c r="M317" s="151"/>
      <c r="N317" s="151"/>
      <c r="O317" s="151"/>
      <c r="P317" s="151"/>
      <c r="Q317" s="151"/>
      <c r="R317" s="151"/>
      <c r="S317" s="151"/>
      <c r="T317" s="151"/>
      <c r="U317" s="151"/>
      <c r="V317" s="151"/>
      <c r="W317" s="151"/>
      <c r="X317" s="151"/>
      <c r="Y317" s="151"/>
      <c r="Z317" s="151"/>
      <c r="AA317" s="151"/>
      <c r="AB317" s="151"/>
      <c r="AC317" s="151"/>
      <c r="AD317" s="151"/>
      <c r="AE317" s="151"/>
      <c r="AF317" s="151"/>
      <c r="AG317" s="151"/>
      <c r="AH317" s="151"/>
      <c r="AI317" s="151"/>
      <c r="AJ317" s="151"/>
    </row>
    <row r="318" spans="1:36" hidden="1" x14ac:dyDescent="0.2">
      <c r="A318" s="151"/>
      <c r="B318" s="151"/>
      <c r="C318" s="151"/>
      <c r="D318" s="151"/>
      <c r="E318" s="151"/>
      <c r="F318" s="151"/>
      <c r="G318" s="151"/>
      <c r="H318" s="151"/>
      <c r="I318" s="151"/>
      <c r="J318" s="151"/>
      <c r="K318" s="151"/>
      <c r="L318" s="151"/>
      <c r="M318" s="151"/>
      <c r="N318" s="151"/>
      <c r="O318" s="151"/>
      <c r="P318" s="151"/>
      <c r="Q318" s="151"/>
      <c r="R318" s="151"/>
      <c r="S318" s="151"/>
      <c r="T318" s="151"/>
      <c r="U318" s="151"/>
      <c r="V318" s="151"/>
      <c r="W318" s="151"/>
      <c r="X318" s="151"/>
      <c r="Y318" s="151"/>
      <c r="Z318" s="151"/>
      <c r="AA318" s="151"/>
      <c r="AB318" s="151"/>
      <c r="AC318" s="151"/>
      <c r="AD318" s="151"/>
      <c r="AE318" s="151"/>
      <c r="AF318" s="151"/>
      <c r="AG318" s="151"/>
      <c r="AH318" s="151"/>
      <c r="AI318" s="151"/>
      <c r="AJ318" s="151"/>
    </row>
    <row r="319" spans="1:36" hidden="1" x14ac:dyDescent="0.2">
      <c r="A319" s="151"/>
      <c r="B319" s="151"/>
      <c r="C319" s="151"/>
      <c r="D319" s="151"/>
      <c r="E319" s="151"/>
      <c r="F319" s="151"/>
      <c r="G319" s="151"/>
      <c r="H319" s="151"/>
      <c r="I319" s="151"/>
      <c r="J319" s="151"/>
      <c r="K319" s="151"/>
      <c r="L319" s="151"/>
      <c r="M319" s="151"/>
      <c r="N319" s="151"/>
      <c r="O319" s="151"/>
      <c r="P319" s="151"/>
      <c r="Q319" s="151"/>
      <c r="R319" s="151"/>
      <c r="S319" s="151"/>
      <c r="T319" s="151"/>
      <c r="U319" s="151"/>
      <c r="V319" s="151"/>
      <c r="W319" s="151"/>
      <c r="X319" s="151"/>
      <c r="Y319" s="151"/>
      <c r="Z319" s="151"/>
      <c r="AA319" s="151"/>
      <c r="AB319" s="151"/>
      <c r="AC319" s="151"/>
      <c r="AD319" s="151"/>
      <c r="AE319" s="151"/>
      <c r="AF319" s="151"/>
      <c r="AG319" s="151"/>
      <c r="AH319" s="151"/>
      <c r="AI319" s="151"/>
      <c r="AJ319" s="151"/>
    </row>
    <row r="320" spans="1:36" hidden="1" x14ac:dyDescent="0.2">
      <c r="A320" s="151"/>
      <c r="B320" s="151"/>
      <c r="C320" s="151"/>
      <c r="D320" s="151"/>
      <c r="E320" s="151"/>
      <c r="F320" s="151"/>
      <c r="G320" s="151"/>
      <c r="H320" s="151"/>
      <c r="I320" s="151"/>
      <c r="J320" s="151"/>
      <c r="K320" s="151"/>
      <c r="L320" s="151"/>
      <c r="M320" s="151"/>
      <c r="N320" s="151"/>
      <c r="O320" s="151"/>
      <c r="P320" s="151"/>
      <c r="Q320" s="151"/>
      <c r="R320" s="151"/>
      <c r="S320" s="151"/>
      <c r="T320" s="151"/>
      <c r="U320" s="151"/>
      <c r="V320" s="151"/>
      <c r="W320" s="151"/>
      <c r="X320" s="151"/>
      <c r="Y320" s="151"/>
      <c r="Z320" s="151"/>
      <c r="AA320" s="151"/>
      <c r="AB320" s="151"/>
      <c r="AC320" s="151"/>
      <c r="AD320" s="151"/>
      <c r="AE320" s="151"/>
      <c r="AF320" s="151"/>
      <c r="AG320" s="151"/>
      <c r="AH320" s="151"/>
      <c r="AI320" s="151"/>
      <c r="AJ320" s="151"/>
    </row>
    <row r="321" spans="1:36" hidden="1" x14ac:dyDescent="0.2">
      <c r="A321" s="151"/>
      <c r="B321" s="151"/>
      <c r="C321" s="151"/>
      <c r="D321" s="151"/>
      <c r="E321" s="151"/>
      <c r="F321" s="151"/>
      <c r="G321" s="151"/>
      <c r="H321" s="151"/>
      <c r="I321" s="151"/>
      <c r="J321" s="151"/>
      <c r="K321" s="151"/>
      <c r="L321" s="151"/>
      <c r="M321" s="151"/>
      <c r="N321" s="151"/>
      <c r="O321" s="151"/>
      <c r="P321" s="151"/>
      <c r="Q321" s="151"/>
      <c r="R321" s="151"/>
      <c r="S321" s="151"/>
      <c r="T321" s="151"/>
      <c r="U321" s="151"/>
      <c r="V321" s="151"/>
      <c r="W321" s="151"/>
      <c r="X321" s="151"/>
      <c r="Y321" s="151"/>
      <c r="Z321" s="151"/>
      <c r="AA321" s="151"/>
      <c r="AB321" s="151"/>
      <c r="AC321" s="151"/>
      <c r="AD321" s="151"/>
      <c r="AE321" s="151"/>
      <c r="AF321" s="151"/>
      <c r="AG321" s="151"/>
      <c r="AH321" s="151"/>
      <c r="AI321" s="151"/>
      <c r="AJ321" s="151"/>
    </row>
    <row r="322" spans="1:36" hidden="1" x14ac:dyDescent="0.2">
      <c r="A322" s="151"/>
      <c r="B322" s="151"/>
      <c r="C322" s="151"/>
      <c r="D322" s="151"/>
      <c r="E322" s="151"/>
      <c r="F322" s="151"/>
      <c r="G322" s="151"/>
      <c r="H322" s="151"/>
      <c r="I322" s="151"/>
      <c r="J322" s="151"/>
      <c r="K322" s="151"/>
      <c r="L322" s="151"/>
      <c r="M322" s="151"/>
      <c r="N322" s="151"/>
      <c r="O322" s="151"/>
      <c r="P322" s="151"/>
      <c r="Q322" s="151"/>
      <c r="R322" s="151"/>
      <c r="S322" s="151"/>
      <c r="T322" s="151"/>
      <c r="U322" s="151"/>
      <c r="V322" s="151"/>
      <c r="W322" s="151"/>
      <c r="X322" s="151"/>
      <c r="Y322" s="151"/>
      <c r="Z322" s="151"/>
      <c r="AA322" s="151"/>
      <c r="AB322" s="151"/>
      <c r="AC322" s="151"/>
      <c r="AD322" s="151"/>
      <c r="AE322" s="151"/>
      <c r="AF322" s="151"/>
      <c r="AG322" s="151"/>
      <c r="AH322" s="151"/>
      <c r="AI322" s="151"/>
      <c r="AJ322" s="151"/>
    </row>
    <row r="323" spans="1:36" hidden="1" x14ac:dyDescent="0.2">
      <c r="A323" s="151"/>
      <c r="B323" s="151"/>
      <c r="C323" s="151"/>
      <c r="D323" s="151"/>
      <c r="E323" s="151"/>
      <c r="F323" s="151"/>
      <c r="G323" s="151"/>
      <c r="H323" s="151"/>
      <c r="I323" s="151"/>
      <c r="J323" s="151"/>
      <c r="K323" s="151"/>
      <c r="L323" s="151"/>
      <c r="M323" s="151"/>
      <c r="N323" s="151"/>
      <c r="O323" s="151"/>
      <c r="P323" s="151"/>
      <c r="Q323" s="151"/>
      <c r="R323" s="151"/>
      <c r="S323" s="151"/>
      <c r="T323" s="151"/>
      <c r="U323" s="151"/>
      <c r="V323" s="151"/>
      <c r="W323" s="151"/>
      <c r="X323" s="151"/>
      <c r="Y323" s="151"/>
      <c r="Z323" s="151"/>
      <c r="AA323" s="151"/>
      <c r="AB323" s="151"/>
      <c r="AC323" s="151"/>
      <c r="AD323" s="151"/>
      <c r="AE323" s="151"/>
      <c r="AF323" s="151"/>
      <c r="AG323" s="151"/>
      <c r="AH323" s="151"/>
      <c r="AI323" s="151"/>
      <c r="AJ323" s="151"/>
    </row>
    <row r="324" spans="1:36" x14ac:dyDescent="0.2">
      <c r="A324" s="151"/>
      <c r="B324" s="151"/>
      <c r="C324" s="151"/>
      <c r="D324" s="151"/>
      <c r="E324" s="151"/>
      <c r="F324" s="151"/>
      <c r="G324" s="151"/>
      <c r="H324" s="151"/>
      <c r="I324" s="151"/>
      <c r="J324" s="151"/>
      <c r="K324" s="151"/>
      <c r="L324" s="151"/>
      <c r="M324" s="151"/>
      <c r="N324" s="151"/>
      <c r="O324" s="151"/>
      <c r="P324" s="151"/>
      <c r="Q324" s="151"/>
      <c r="R324" s="151"/>
      <c r="S324" s="151"/>
      <c r="T324" s="151"/>
      <c r="U324" s="151"/>
      <c r="V324" s="151"/>
      <c r="W324" s="151"/>
      <c r="X324" s="151"/>
      <c r="Y324" s="151"/>
      <c r="Z324" s="151"/>
      <c r="AA324" s="151"/>
      <c r="AB324" s="151"/>
      <c r="AC324" s="151"/>
      <c r="AD324" s="151"/>
      <c r="AE324" s="151"/>
      <c r="AF324" s="151"/>
      <c r="AG324" s="151"/>
      <c r="AH324" s="151"/>
      <c r="AI324" s="151"/>
      <c r="AJ324" s="151"/>
    </row>
    <row r="325" spans="1:36" x14ac:dyDescent="0.2">
      <c r="A325" s="151"/>
      <c r="B325" s="151"/>
      <c r="C325" s="151"/>
      <c r="D325" s="151"/>
      <c r="E325" s="151"/>
      <c r="F325" s="151"/>
      <c r="G325" s="151"/>
      <c r="H325" s="151"/>
      <c r="I325" s="151"/>
      <c r="J325" s="151"/>
      <c r="K325" s="151"/>
      <c r="L325" s="151"/>
      <c r="M325" s="151"/>
      <c r="N325" s="151"/>
      <c r="O325" s="151"/>
      <c r="P325" s="151"/>
      <c r="Q325" s="151"/>
      <c r="R325" s="151"/>
      <c r="S325" s="151"/>
      <c r="T325" s="151"/>
      <c r="U325" s="151"/>
      <c r="V325" s="151"/>
      <c r="W325" s="151"/>
      <c r="X325" s="151"/>
      <c r="Y325" s="151"/>
      <c r="Z325" s="151"/>
      <c r="AA325" s="151"/>
      <c r="AB325" s="151"/>
      <c r="AC325" s="151"/>
      <c r="AD325" s="151"/>
      <c r="AE325" s="151"/>
      <c r="AF325" s="151"/>
      <c r="AG325" s="151"/>
      <c r="AH325" s="151"/>
      <c r="AI325" s="151"/>
      <c r="AJ325" s="151"/>
    </row>
    <row r="326" spans="1:36" x14ac:dyDescent="0.2">
      <c r="A326" s="151"/>
      <c r="B326" s="151"/>
      <c r="C326" s="151"/>
      <c r="D326" s="151"/>
      <c r="E326" s="151"/>
      <c r="F326" s="151"/>
      <c r="G326" s="151"/>
      <c r="H326" s="151"/>
      <c r="I326" s="151"/>
      <c r="J326" s="151"/>
      <c r="K326" s="151"/>
      <c r="L326" s="151"/>
      <c r="M326" s="151"/>
      <c r="N326" s="151"/>
      <c r="O326" s="151"/>
      <c r="P326" s="151"/>
      <c r="Q326" s="151"/>
      <c r="R326" s="151"/>
      <c r="S326" s="151"/>
      <c r="T326" s="151"/>
      <c r="U326" s="151"/>
      <c r="V326" s="151"/>
      <c r="W326" s="151"/>
      <c r="X326" s="151"/>
      <c r="Y326" s="151"/>
      <c r="Z326" s="151"/>
      <c r="AA326" s="151"/>
      <c r="AB326" s="151"/>
      <c r="AC326" s="151"/>
      <c r="AD326" s="151"/>
      <c r="AE326" s="151"/>
      <c r="AF326" s="151"/>
      <c r="AG326" s="151"/>
      <c r="AH326" s="151"/>
      <c r="AI326" s="151"/>
      <c r="AJ326" s="151"/>
    </row>
    <row r="327" spans="1:36" x14ac:dyDescent="0.2">
      <c r="A327" s="151"/>
      <c r="B327" s="151"/>
      <c r="C327" s="151"/>
      <c r="D327" s="151"/>
      <c r="E327" s="151"/>
      <c r="F327" s="151"/>
      <c r="G327" s="151"/>
      <c r="H327" s="151"/>
      <c r="I327" s="151"/>
      <c r="J327" s="151"/>
      <c r="K327" s="151"/>
      <c r="L327" s="151"/>
      <c r="M327" s="151"/>
      <c r="N327" s="151"/>
      <c r="O327" s="151"/>
      <c r="P327" s="151"/>
      <c r="Q327" s="151"/>
      <c r="R327" s="151"/>
      <c r="S327" s="151"/>
      <c r="T327" s="151"/>
      <c r="U327" s="151"/>
      <c r="V327" s="151"/>
      <c r="W327" s="151"/>
      <c r="X327" s="151"/>
      <c r="Y327" s="151"/>
      <c r="Z327" s="151"/>
      <c r="AA327" s="151"/>
      <c r="AB327" s="151"/>
      <c r="AC327" s="151"/>
      <c r="AD327" s="151"/>
      <c r="AE327" s="151"/>
      <c r="AF327" s="151"/>
      <c r="AG327" s="151"/>
      <c r="AH327" s="151"/>
      <c r="AI327" s="151"/>
      <c r="AJ327" s="151"/>
    </row>
    <row r="328" spans="1:36" x14ac:dyDescent="0.2">
      <c r="A328" s="151"/>
      <c r="B328" s="151"/>
      <c r="C328" s="151"/>
      <c r="D328" s="151"/>
      <c r="E328" s="151"/>
      <c r="F328" s="151"/>
      <c r="G328" s="151"/>
      <c r="H328" s="151"/>
      <c r="I328" s="151"/>
      <c r="J328" s="151"/>
      <c r="K328" s="151"/>
      <c r="L328" s="151"/>
      <c r="M328" s="151"/>
      <c r="N328" s="151"/>
      <c r="O328" s="151"/>
      <c r="P328" s="151"/>
      <c r="Q328" s="151"/>
      <c r="R328" s="151"/>
      <c r="S328" s="151"/>
      <c r="T328" s="151"/>
      <c r="U328" s="151"/>
      <c r="V328" s="151"/>
      <c r="W328" s="151"/>
      <c r="X328" s="151"/>
      <c r="Y328" s="151"/>
      <c r="Z328" s="151"/>
      <c r="AA328" s="151"/>
      <c r="AB328" s="151"/>
      <c r="AC328" s="151"/>
      <c r="AD328" s="151"/>
      <c r="AE328" s="151"/>
      <c r="AF328" s="151"/>
      <c r="AG328" s="151"/>
      <c r="AH328" s="151"/>
      <c r="AI328" s="151"/>
      <c r="AJ328" s="151"/>
    </row>
    <row r="329" spans="1:36" x14ac:dyDescent="0.2">
      <c r="A329" s="151"/>
      <c r="B329" s="151"/>
      <c r="C329" s="151"/>
      <c r="D329" s="151"/>
      <c r="E329" s="151"/>
      <c r="F329" s="151"/>
      <c r="G329" s="151"/>
      <c r="H329" s="151"/>
      <c r="I329" s="151"/>
      <c r="J329" s="151"/>
      <c r="K329" s="151"/>
      <c r="L329" s="151"/>
      <c r="M329" s="151"/>
      <c r="N329" s="151"/>
      <c r="O329" s="151"/>
      <c r="P329" s="151"/>
      <c r="Q329" s="151"/>
      <c r="R329" s="151"/>
      <c r="S329" s="151"/>
      <c r="T329" s="151"/>
      <c r="U329" s="151"/>
      <c r="V329" s="151"/>
      <c r="W329" s="151"/>
      <c r="X329" s="151"/>
      <c r="Y329" s="151"/>
      <c r="Z329" s="151"/>
      <c r="AA329" s="151"/>
      <c r="AB329" s="151"/>
      <c r="AC329" s="151"/>
      <c r="AD329" s="151"/>
      <c r="AE329" s="151"/>
      <c r="AF329" s="151"/>
      <c r="AG329" s="151"/>
      <c r="AH329" s="151"/>
      <c r="AI329" s="151"/>
      <c r="AJ329" s="151"/>
    </row>
    <row r="330" spans="1:36" x14ac:dyDescent="0.2">
      <c r="A330" s="151"/>
      <c r="B330" s="151"/>
      <c r="C330" s="151"/>
      <c r="D330" s="151"/>
      <c r="E330" s="151"/>
      <c r="F330" s="151"/>
      <c r="G330" s="151"/>
      <c r="H330" s="151"/>
      <c r="I330" s="151"/>
      <c r="J330" s="151"/>
      <c r="K330" s="151"/>
      <c r="L330" s="151"/>
      <c r="M330" s="151"/>
      <c r="N330" s="151"/>
      <c r="O330" s="151"/>
      <c r="P330" s="151"/>
      <c r="Q330" s="151"/>
      <c r="R330" s="151"/>
      <c r="S330" s="151"/>
      <c r="T330" s="151"/>
      <c r="U330" s="151"/>
      <c r="V330" s="151"/>
      <c r="W330" s="151"/>
      <c r="X330" s="151"/>
      <c r="Y330" s="151"/>
      <c r="Z330" s="151"/>
      <c r="AA330" s="151"/>
      <c r="AB330" s="151"/>
      <c r="AC330" s="151"/>
      <c r="AD330" s="151"/>
      <c r="AE330" s="151"/>
      <c r="AF330" s="151"/>
      <c r="AG330" s="151"/>
      <c r="AH330" s="151"/>
      <c r="AI330" s="151"/>
      <c r="AJ330" s="151"/>
    </row>
    <row r="331" spans="1:36" x14ac:dyDescent="0.2">
      <c r="A331" s="151"/>
      <c r="B331" s="151"/>
      <c r="C331" s="151"/>
      <c r="D331" s="151"/>
      <c r="E331" s="151"/>
      <c r="F331" s="151"/>
      <c r="G331" s="151"/>
      <c r="H331" s="151"/>
      <c r="I331" s="151"/>
      <c r="J331" s="151"/>
      <c r="K331" s="151"/>
      <c r="L331" s="151"/>
      <c r="M331" s="151"/>
      <c r="N331" s="151"/>
      <c r="O331" s="151"/>
      <c r="P331" s="151"/>
      <c r="Q331" s="151"/>
      <c r="R331" s="151"/>
      <c r="S331" s="151"/>
      <c r="T331" s="151"/>
      <c r="U331" s="151"/>
      <c r="V331" s="151"/>
      <c r="W331" s="151"/>
      <c r="X331" s="151"/>
      <c r="Y331" s="151"/>
      <c r="Z331" s="151"/>
      <c r="AA331" s="151"/>
      <c r="AB331" s="151"/>
      <c r="AC331" s="151"/>
      <c r="AD331" s="151"/>
      <c r="AE331" s="151"/>
      <c r="AF331" s="151"/>
      <c r="AG331" s="151"/>
      <c r="AH331" s="151"/>
      <c r="AI331" s="151"/>
      <c r="AJ331" s="151"/>
    </row>
    <row r="332" spans="1:36" x14ac:dyDescent="0.2">
      <c r="A332" s="151"/>
      <c r="B332" s="151"/>
      <c r="C332" s="151"/>
      <c r="D332" s="151"/>
      <c r="E332" s="151"/>
      <c r="F332" s="151"/>
      <c r="G332" s="151"/>
      <c r="H332" s="151"/>
      <c r="I332" s="151"/>
      <c r="J332" s="151"/>
      <c r="K332" s="151"/>
      <c r="L332" s="151"/>
      <c r="M332" s="151"/>
      <c r="N332" s="151"/>
      <c r="O332" s="151"/>
      <c r="P332" s="151"/>
      <c r="Q332" s="151"/>
      <c r="R332" s="151"/>
      <c r="S332" s="151"/>
      <c r="T332" s="151"/>
      <c r="U332" s="151"/>
      <c r="V332" s="151"/>
      <c r="W332" s="151"/>
      <c r="X332" s="151"/>
      <c r="Y332" s="151"/>
      <c r="Z332" s="151"/>
      <c r="AA332" s="151"/>
      <c r="AB332" s="151"/>
      <c r="AC332" s="151"/>
      <c r="AD332" s="151"/>
      <c r="AE332" s="151"/>
      <c r="AF332" s="151"/>
      <c r="AG332" s="151"/>
      <c r="AH332" s="151"/>
      <c r="AI332" s="151"/>
      <c r="AJ332" s="151"/>
    </row>
    <row r="333" spans="1:36" x14ac:dyDescent="0.2">
      <c r="A333" s="151"/>
      <c r="B333" s="151"/>
      <c r="C333" s="151"/>
      <c r="D333" s="151"/>
      <c r="E333" s="151"/>
      <c r="F333" s="151"/>
      <c r="G333" s="151"/>
      <c r="H333" s="151"/>
      <c r="I333" s="151"/>
      <c r="J333" s="151"/>
      <c r="K333" s="151"/>
      <c r="L333" s="151"/>
      <c r="M333" s="151"/>
      <c r="N333" s="151"/>
      <c r="O333" s="151"/>
      <c r="P333" s="151"/>
      <c r="Q333" s="151"/>
      <c r="R333" s="151"/>
      <c r="S333" s="151"/>
      <c r="T333" s="151"/>
      <c r="U333" s="151"/>
      <c r="V333" s="151"/>
      <c r="W333" s="151"/>
      <c r="X333" s="151"/>
      <c r="Y333" s="151"/>
      <c r="Z333" s="151"/>
      <c r="AA333" s="151"/>
      <c r="AB333" s="151"/>
      <c r="AC333" s="151"/>
      <c r="AD333" s="151"/>
      <c r="AE333" s="151"/>
      <c r="AF333" s="151"/>
      <c r="AG333" s="151"/>
      <c r="AH333" s="151"/>
      <c r="AI333" s="151"/>
      <c r="AJ333" s="151"/>
    </row>
    <row r="334" spans="1:36" x14ac:dyDescent="0.2">
      <c r="A334" s="151"/>
      <c r="B334" s="151"/>
      <c r="C334" s="151"/>
      <c r="D334" s="151"/>
      <c r="E334" s="151"/>
      <c r="F334" s="151"/>
      <c r="G334" s="151"/>
      <c r="H334" s="151"/>
      <c r="I334" s="151"/>
      <c r="J334" s="151"/>
      <c r="K334" s="151"/>
      <c r="L334" s="151"/>
      <c r="M334" s="151"/>
      <c r="N334" s="151"/>
      <c r="O334" s="151"/>
      <c r="P334" s="151"/>
      <c r="Q334" s="151"/>
      <c r="R334" s="151"/>
      <c r="S334" s="151"/>
      <c r="T334" s="151"/>
      <c r="U334" s="151"/>
      <c r="V334" s="151"/>
      <c r="W334" s="151"/>
      <c r="X334" s="151"/>
      <c r="Y334" s="151"/>
      <c r="Z334" s="151"/>
      <c r="AA334" s="151"/>
      <c r="AB334" s="151"/>
      <c r="AC334" s="151"/>
      <c r="AD334" s="151"/>
      <c r="AE334" s="151"/>
      <c r="AF334" s="151"/>
      <c r="AG334" s="151"/>
      <c r="AH334" s="151"/>
      <c r="AI334" s="151"/>
      <c r="AJ334" s="151"/>
    </row>
    <row r="335" spans="1:36" x14ac:dyDescent="0.2">
      <c r="A335" s="151"/>
      <c r="B335" s="151"/>
      <c r="C335" s="151"/>
      <c r="D335" s="151"/>
      <c r="E335" s="151"/>
      <c r="F335" s="151"/>
      <c r="G335" s="151"/>
      <c r="H335" s="151"/>
      <c r="I335" s="151"/>
      <c r="J335" s="151"/>
      <c r="K335" s="151"/>
      <c r="L335" s="151"/>
      <c r="M335" s="151"/>
      <c r="N335" s="151"/>
      <c r="O335" s="151"/>
      <c r="P335" s="151"/>
      <c r="Q335" s="151"/>
      <c r="R335" s="151"/>
      <c r="S335" s="151"/>
      <c r="T335" s="151"/>
      <c r="U335" s="151"/>
      <c r="V335" s="151"/>
      <c r="W335" s="151"/>
      <c r="X335" s="151"/>
      <c r="Y335" s="151"/>
      <c r="Z335" s="151"/>
      <c r="AA335" s="151"/>
      <c r="AB335" s="151"/>
      <c r="AC335" s="151"/>
      <c r="AD335" s="151"/>
      <c r="AE335" s="151"/>
      <c r="AF335" s="151"/>
      <c r="AG335" s="151"/>
      <c r="AH335" s="151"/>
      <c r="AI335" s="151"/>
      <c r="AJ335" s="151"/>
    </row>
    <row r="336" spans="1:36" x14ac:dyDescent="0.2">
      <c r="A336" s="151"/>
      <c r="B336" s="151"/>
      <c r="C336" s="151"/>
      <c r="D336" s="151"/>
      <c r="E336" s="151"/>
      <c r="F336" s="151"/>
      <c r="G336" s="151"/>
      <c r="H336" s="151"/>
      <c r="I336" s="151"/>
      <c r="J336" s="151"/>
      <c r="K336" s="151"/>
      <c r="L336" s="151"/>
      <c r="M336" s="151"/>
      <c r="N336" s="151"/>
      <c r="O336" s="151"/>
      <c r="P336" s="151"/>
      <c r="Q336" s="151"/>
      <c r="R336" s="151"/>
      <c r="S336" s="151"/>
      <c r="T336" s="151"/>
      <c r="U336" s="151"/>
      <c r="V336" s="151"/>
      <c r="W336" s="151"/>
      <c r="X336" s="151"/>
      <c r="Y336" s="151"/>
      <c r="Z336" s="151"/>
      <c r="AA336" s="151"/>
      <c r="AB336" s="151"/>
      <c r="AC336" s="151"/>
      <c r="AD336" s="151"/>
      <c r="AE336" s="151"/>
      <c r="AF336" s="151"/>
      <c r="AG336" s="151"/>
      <c r="AH336" s="151"/>
      <c r="AI336" s="151"/>
      <c r="AJ336" s="151"/>
    </row>
    <row r="337" spans="1:36" x14ac:dyDescent="0.2">
      <c r="A337" s="151"/>
      <c r="B337" s="151"/>
      <c r="C337" s="151"/>
      <c r="D337" s="151"/>
      <c r="E337" s="151"/>
      <c r="F337" s="151"/>
      <c r="G337" s="151"/>
      <c r="H337" s="151"/>
      <c r="I337" s="151"/>
      <c r="J337" s="151"/>
      <c r="K337" s="151"/>
      <c r="L337" s="151"/>
      <c r="M337" s="151"/>
      <c r="N337" s="151"/>
      <c r="O337" s="151"/>
      <c r="P337" s="151"/>
      <c r="Q337" s="151"/>
      <c r="R337" s="151"/>
      <c r="S337" s="151"/>
      <c r="T337" s="151"/>
      <c r="U337" s="151"/>
      <c r="V337" s="151"/>
      <c r="W337" s="151"/>
      <c r="X337" s="151"/>
      <c r="Y337" s="151"/>
      <c r="Z337" s="151"/>
      <c r="AA337" s="151"/>
      <c r="AB337" s="151"/>
      <c r="AC337" s="151"/>
      <c r="AD337" s="151"/>
      <c r="AE337" s="151"/>
      <c r="AF337" s="151"/>
      <c r="AG337" s="151"/>
      <c r="AH337" s="151"/>
      <c r="AI337" s="151"/>
      <c r="AJ337" s="151"/>
    </row>
    <row r="338" spans="1:36" x14ac:dyDescent="0.2">
      <c r="A338" s="151"/>
      <c r="B338" s="151"/>
      <c r="C338" s="151"/>
      <c r="D338" s="151"/>
      <c r="E338" s="151"/>
      <c r="F338" s="151"/>
      <c r="G338" s="151"/>
      <c r="H338" s="151"/>
      <c r="I338" s="151"/>
      <c r="J338" s="151"/>
      <c r="K338" s="151"/>
      <c r="L338" s="151"/>
      <c r="M338" s="151"/>
      <c r="N338" s="151"/>
      <c r="O338" s="151"/>
      <c r="P338" s="151"/>
      <c r="Q338" s="151"/>
      <c r="R338" s="151"/>
      <c r="S338" s="151"/>
      <c r="T338" s="151"/>
      <c r="U338" s="151"/>
      <c r="V338" s="151"/>
      <c r="W338" s="151"/>
      <c r="X338" s="151"/>
      <c r="Y338" s="151"/>
      <c r="Z338" s="151"/>
      <c r="AA338" s="151"/>
      <c r="AB338" s="151"/>
      <c r="AC338" s="151"/>
      <c r="AD338" s="151"/>
      <c r="AE338" s="151"/>
      <c r="AF338" s="151"/>
      <c r="AG338" s="151"/>
      <c r="AH338" s="151"/>
      <c r="AI338" s="151"/>
      <c r="AJ338" s="151"/>
    </row>
    <row r="339" spans="1:36" x14ac:dyDescent="0.2">
      <c r="A339" s="151"/>
      <c r="B339" s="151"/>
      <c r="C339" s="151"/>
      <c r="D339" s="151"/>
      <c r="E339" s="151"/>
      <c r="F339" s="151"/>
      <c r="G339" s="151"/>
      <c r="H339" s="151"/>
      <c r="I339" s="151"/>
      <c r="J339" s="151"/>
      <c r="K339" s="151"/>
      <c r="L339" s="151"/>
      <c r="M339" s="151"/>
      <c r="N339" s="151"/>
      <c r="O339" s="151"/>
      <c r="P339" s="151"/>
      <c r="Q339" s="151"/>
      <c r="R339" s="151"/>
      <c r="S339" s="151"/>
      <c r="T339" s="151"/>
      <c r="U339" s="151"/>
      <c r="V339" s="151"/>
      <c r="W339" s="151"/>
      <c r="X339" s="151"/>
      <c r="Y339" s="151"/>
      <c r="Z339" s="151"/>
      <c r="AA339" s="151"/>
      <c r="AB339" s="151"/>
      <c r="AC339" s="151"/>
      <c r="AD339" s="151"/>
      <c r="AE339" s="151"/>
      <c r="AF339" s="151"/>
      <c r="AG339" s="151"/>
      <c r="AH339" s="151"/>
      <c r="AI339" s="151"/>
      <c r="AJ339" s="151"/>
    </row>
    <row r="340" spans="1:36" x14ac:dyDescent="0.2">
      <c r="A340" s="151"/>
      <c r="B340" s="151"/>
      <c r="C340" s="151"/>
      <c r="D340" s="151"/>
      <c r="E340" s="151"/>
      <c r="F340" s="151"/>
      <c r="G340" s="151"/>
      <c r="H340" s="151"/>
      <c r="I340" s="151"/>
      <c r="J340" s="151"/>
      <c r="K340" s="151"/>
      <c r="L340" s="151"/>
      <c r="M340" s="151"/>
      <c r="N340" s="151"/>
      <c r="O340" s="151"/>
      <c r="P340" s="151"/>
      <c r="Q340" s="151"/>
      <c r="R340" s="151"/>
      <c r="S340" s="151"/>
      <c r="T340" s="151"/>
      <c r="U340" s="151"/>
      <c r="V340" s="151"/>
      <c r="W340" s="151"/>
      <c r="X340" s="151"/>
      <c r="Y340" s="151"/>
      <c r="Z340" s="151"/>
      <c r="AA340" s="151"/>
      <c r="AB340" s="151"/>
      <c r="AC340" s="151"/>
      <c r="AD340" s="151"/>
      <c r="AE340" s="151"/>
      <c r="AF340" s="151"/>
      <c r="AG340" s="151"/>
      <c r="AH340" s="151"/>
      <c r="AI340" s="151"/>
      <c r="AJ340" s="151"/>
    </row>
    <row r="341" spans="1:36" x14ac:dyDescent="0.2">
      <c r="A341" s="151"/>
      <c r="B341" s="151"/>
      <c r="C341" s="151"/>
      <c r="D341" s="151"/>
      <c r="E341" s="151"/>
      <c r="F341" s="151"/>
      <c r="G341" s="151"/>
      <c r="H341" s="151"/>
      <c r="I341" s="151"/>
      <c r="J341" s="151"/>
      <c r="K341" s="151"/>
      <c r="L341" s="151"/>
      <c r="M341" s="151"/>
      <c r="N341" s="151"/>
      <c r="O341" s="151"/>
      <c r="P341" s="151"/>
      <c r="Q341" s="151"/>
      <c r="R341" s="151"/>
      <c r="S341" s="151"/>
      <c r="T341" s="151"/>
      <c r="U341" s="151"/>
      <c r="V341" s="151"/>
      <c r="W341" s="151"/>
      <c r="X341" s="151"/>
      <c r="Y341" s="151"/>
      <c r="Z341" s="151"/>
      <c r="AA341" s="151"/>
      <c r="AB341" s="151"/>
      <c r="AC341" s="151"/>
      <c r="AD341" s="151"/>
      <c r="AE341" s="151"/>
      <c r="AF341" s="151"/>
      <c r="AG341" s="151"/>
      <c r="AH341" s="151"/>
      <c r="AI341" s="151"/>
      <c r="AJ341" s="151"/>
    </row>
    <row r="342" spans="1:36" x14ac:dyDescent="0.2">
      <c r="A342" s="151"/>
      <c r="B342" s="151"/>
      <c r="C342" s="151"/>
      <c r="D342" s="151"/>
      <c r="E342" s="151"/>
      <c r="F342" s="151"/>
      <c r="G342" s="151"/>
      <c r="H342" s="151"/>
      <c r="I342" s="151"/>
      <c r="J342" s="151"/>
      <c r="K342" s="151"/>
      <c r="L342" s="151"/>
      <c r="M342" s="151"/>
      <c r="N342" s="151"/>
      <c r="O342" s="151"/>
      <c r="P342" s="151"/>
      <c r="Q342" s="151"/>
      <c r="R342" s="151"/>
      <c r="S342" s="151"/>
      <c r="T342" s="151"/>
      <c r="U342" s="151"/>
      <c r="V342" s="151"/>
      <c r="W342" s="151"/>
      <c r="X342" s="151"/>
      <c r="Y342" s="151"/>
      <c r="Z342" s="151"/>
      <c r="AA342" s="151"/>
      <c r="AB342" s="151"/>
      <c r="AC342" s="151"/>
      <c r="AD342" s="151"/>
      <c r="AE342" s="151"/>
      <c r="AF342" s="151"/>
      <c r="AG342" s="151"/>
      <c r="AH342" s="151"/>
      <c r="AI342" s="151"/>
      <c r="AJ342" s="151"/>
    </row>
    <row r="343" spans="1:36" x14ac:dyDescent="0.2">
      <c r="A343" s="151"/>
      <c r="B343" s="151"/>
      <c r="C343" s="151"/>
      <c r="D343" s="151"/>
      <c r="E343" s="151"/>
      <c r="F343" s="151"/>
      <c r="G343" s="151"/>
      <c r="H343" s="151"/>
      <c r="I343" s="151"/>
      <c r="J343" s="151"/>
      <c r="K343" s="151"/>
      <c r="L343" s="151"/>
      <c r="M343" s="151"/>
      <c r="N343" s="151"/>
      <c r="O343" s="151"/>
      <c r="P343" s="151"/>
      <c r="Q343" s="151"/>
      <c r="R343" s="151"/>
      <c r="S343" s="151"/>
      <c r="T343" s="151"/>
      <c r="U343" s="151"/>
      <c r="V343" s="151"/>
      <c r="W343" s="151"/>
      <c r="X343" s="151"/>
      <c r="Y343" s="151"/>
      <c r="Z343" s="151"/>
      <c r="AA343" s="151"/>
      <c r="AB343" s="151"/>
      <c r="AC343" s="151"/>
      <c r="AD343" s="151"/>
      <c r="AE343" s="151"/>
      <c r="AF343" s="151"/>
      <c r="AG343" s="151"/>
      <c r="AH343" s="151"/>
      <c r="AI343" s="151"/>
      <c r="AJ343" s="151"/>
    </row>
  </sheetData>
  <sheetProtection algorithmName="SHA-512" hashValue="wjRzJ6fMjdpc0Zx3S/gwhHLfoTyU+ugggpuxRSTLYglKFzYvLsz44uLLRHf+L4su1XGhXNMyTQA773xlbjmXgA==" saltValue="Tfe85lOY/rxpIZyPKnNPVQ==" spinCount="100000" sheet="1" objects="1" scenarios="1" formatColumns="0" formatRows="0" insertRows="0"/>
  <dataValidations count="2">
    <dataValidation type="decimal" operator="greaterThanOrEqual" allowBlank="1" showInputMessage="1" showErrorMessage="1" errorTitle="Minimum Amounts" error="Enter the proposed minimum amount for each category or sub-category." sqref="I108:I114 D108:D114 D89:D101 D33:D45 D47:D59 D61:D73 D75:D87 L108:L114 D116:D122 L116:L122 I116:I122 L124:L130 I124:I130 D124:D130 I132:I138 D132:D138 L132:L138 I140:I146 D140:D146 L140:L146">
      <formula1>0</formula1>
    </dataValidation>
    <dataValidation type="decimal" operator="greaterThan" allowBlank="1" showInputMessage="1" showErrorMessage="1" errorTitle="Minimum Amounts" error="Enter the proposed minimum amount for each category or sub-category." sqref="H108:H114 J108:J114 E108:E114 E89:E101 H33:J45 L33:M45 E33:E45 L47:M59 E47:E59 H47:J59 E61:E73 H61:J73 L61:M73 H75:J87 L75:M87 E75:E87 H89:J101 L89:M101 M108:M114 J116:J122 E116:E122 M116:M122 H116:H122 E124:E130 M124:M130 H124:H130 J124:J130 M132:M138 H132:H138 J132:J138 E132:E138 M140:M146 H140:H146 J140:J146 E140:E146">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'WK0 - Input data'!$J$60:$J$79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86"/>
  <sheetViews>
    <sheetView workbookViewId="0">
      <selection activeCell="S13" sqref="S13"/>
    </sheetView>
  </sheetViews>
  <sheetFormatPr defaultColWidth="8.7109375" defaultRowHeight="12" x14ac:dyDescent="0.2"/>
  <cols>
    <col min="1" max="1" width="2.28515625" style="130" customWidth="1"/>
    <col min="2" max="2" width="4.28515625" style="130" customWidth="1"/>
    <col min="3" max="3" width="22.28515625" style="130" customWidth="1"/>
    <col min="4" max="4" width="20.28515625" style="130" customWidth="1"/>
    <col min="5" max="5" width="12.7109375" style="130" customWidth="1"/>
    <col min="6" max="6" width="10" style="130" customWidth="1"/>
    <col min="7" max="7" width="10.5703125" style="130" customWidth="1"/>
    <col min="8" max="8" width="10.42578125" style="130" customWidth="1"/>
    <col min="9" max="9" width="10.7109375" style="130" customWidth="1"/>
    <col min="10" max="10" width="12.5703125" style="130" customWidth="1"/>
    <col min="11" max="11" width="12.42578125" style="130" customWidth="1"/>
    <col min="12" max="12" width="11.28515625" style="130" customWidth="1"/>
    <col min="13" max="13" width="8.7109375" style="130"/>
    <col min="14" max="14" width="3.28515625" style="130" customWidth="1"/>
    <col min="15" max="16384" width="8.7109375" style="130"/>
  </cols>
  <sheetData>
    <row r="1" spans="1:36" ht="12.75" thickBot="1" x14ac:dyDescent="0.25">
      <c r="A1" s="154"/>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row>
    <row r="2" spans="1:36" x14ac:dyDescent="0.2">
      <c r="A2" s="154"/>
      <c r="B2" s="238"/>
      <c r="C2" s="239"/>
      <c r="D2" s="239"/>
      <c r="E2" s="239"/>
      <c r="F2" s="239"/>
      <c r="G2" s="239"/>
      <c r="H2" s="239"/>
      <c r="I2" s="239"/>
      <c r="J2" s="239"/>
      <c r="K2" s="239"/>
      <c r="L2" s="239"/>
      <c r="M2" s="240"/>
      <c r="N2" s="154"/>
      <c r="O2" s="154"/>
      <c r="P2" s="154"/>
      <c r="Q2" s="154"/>
      <c r="R2" s="154"/>
      <c r="S2" s="154"/>
      <c r="T2" s="154"/>
      <c r="U2" s="154"/>
      <c r="V2" s="154"/>
      <c r="W2" s="154"/>
      <c r="X2" s="154"/>
      <c r="Y2" s="154"/>
      <c r="Z2" s="154"/>
      <c r="AA2" s="154"/>
      <c r="AB2" s="154"/>
      <c r="AC2" s="154"/>
      <c r="AD2" s="154"/>
      <c r="AE2" s="154"/>
      <c r="AF2" s="154"/>
      <c r="AG2" s="154"/>
      <c r="AH2" s="154"/>
      <c r="AI2" s="154"/>
      <c r="AJ2" s="154"/>
    </row>
    <row r="3" spans="1:36" x14ac:dyDescent="0.2">
      <c r="A3" s="154"/>
      <c r="B3" s="241"/>
      <c r="C3" s="301">
        <f>'Wk1'!D10</f>
        <v>0</v>
      </c>
      <c r="D3" s="166"/>
      <c r="E3" s="167"/>
      <c r="F3" s="167"/>
      <c r="G3" s="167"/>
      <c r="H3" s="167"/>
      <c r="I3" s="167"/>
      <c r="J3" s="167"/>
      <c r="K3" s="167"/>
      <c r="L3" s="167"/>
      <c r="M3" s="242"/>
      <c r="N3" s="154"/>
      <c r="O3" s="154"/>
      <c r="P3" s="154"/>
      <c r="Q3" s="154"/>
      <c r="R3" s="154"/>
      <c r="S3" s="154"/>
      <c r="T3" s="154"/>
      <c r="U3" s="154"/>
      <c r="V3" s="154"/>
      <c r="W3" s="154"/>
      <c r="X3" s="154"/>
      <c r="Y3" s="154"/>
      <c r="Z3" s="154"/>
      <c r="AA3" s="154"/>
      <c r="AB3" s="154"/>
      <c r="AC3" s="154"/>
      <c r="AD3" s="154"/>
      <c r="AE3" s="154"/>
      <c r="AF3" s="154"/>
      <c r="AG3" s="154"/>
      <c r="AH3" s="154"/>
      <c r="AI3" s="154"/>
      <c r="AJ3" s="154"/>
    </row>
    <row r="4" spans="1:36" x14ac:dyDescent="0.2">
      <c r="A4" s="154"/>
      <c r="B4" s="241"/>
      <c r="C4" s="167"/>
      <c r="D4" s="167"/>
      <c r="E4" s="167"/>
      <c r="F4" s="167"/>
      <c r="G4" s="167"/>
      <c r="H4" s="167"/>
      <c r="I4" s="167"/>
      <c r="J4" s="167"/>
      <c r="K4" s="167"/>
      <c r="L4" s="167"/>
      <c r="M4" s="242"/>
      <c r="N4" s="154"/>
      <c r="O4" s="154"/>
      <c r="P4" s="154"/>
      <c r="Q4" s="154"/>
      <c r="R4" s="154"/>
      <c r="S4" s="154"/>
      <c r="T4" s="154"/>
      <c r="U4" s="154"/>
      <c r="V4" s="154"/>
      <c r="W4" s="154"/>
      <c r="X4" s="154"/>
      <c r="Y4" s="154"/>
      <c r="Z4" s="154"/>
      <c r="AA4" s="154"/>
      <c r="AB4" s="154"/>
      <c r="AC4" s="154"/>
      <c r="AD4" s="154"/>
      <c r="AE4" s="154"/>
      <c r="AF4" s="154"/>
      <c r="AG4" s="154"/>
      <c r="AH4" s="154"/>
      <c r="AI4" s="154"/>
      <c r="AJ4" s="154"/>
    </row>
    <row r="5" spans="1:36" ht="15.75" x14ac:dyDescent="0.25">
      <c r="A5" s="154"/>
      <c r="B5" s="241"/>
      <c r="C5" s="167"/>
      <c r="D5" s="167"/>
      <c r="E5" s="167"/>
      <c r="F5" s="169" t="s">
        <v>310</v>
      </c>
      <c r="G5" s="167"/>
      <c r="H5" s="167"/>
      <c r="I5" s="167"/>
      <c r="J5" s="167"/>
      <c r="K5" s="167"/>
      <c r="L5" s="167"/>
      <c r="M5" s="242"/>
      <c r="N5" s="154"/>
      <c r="O5" s="154"/>
      <c r="P5" s="154"/>
      <c r="Q5" s="154"/>
      <c r="R5" s="154"/>
      <c r="S5" s="154"/>
      <c r="T5" s="154"/>
      <c r="U5" s="154"/>
      <c r="V5" s="154"/>
      <c r="W5" s="154"/>
      <c r="X5" s="154"/>
      <c r="Y5" s="154"/>
      <c r="Z5" s="154"/>
      <c r="AA5" s="154"/>
      <c r="AB5" s="154"/>
      <c r="AC5" s="154"/>
      <c r="AD5" s="154"/>
      <c r="AE5" s="154"/>
      <c r="AF5" s="154"/>
      <c r="AG5" s="154"/>
      <c r="AH5" s="154"/>
      <c r="AI5" s="154"/>
      <c r="AJ5" s="154"/>
    </row>
    <row r="6" spans="1:36" x14ac:dyDescent="0.2">
      <c r="A6" s="154"/>
      <c r="B6" s="241"/>
      <c r="C6" s="167"/>
      <c r="D6" s="167"/>
      <c r="E6" s="167"/>
      <c r="F6" s="167"/>
      <c r="G6" s="167"/>
      <c r="H6" s="167"/>
      <c r="I6" s="167"/>
      <c r="J6" s="167"/>
      <c r="K6" s="167"/>
      <c r="L6" s="167"/>
      <c r="M6" s="242"/>
      <c r="N6" s="154"/>
      <c r="O6" s="154"/>
      <c r="P6" s="154"/>
      <c r="Q6" s="154"/>
      <c r="R6" s="154"/>
      <c r="S6" s="154"/>
      <c r="T6" s="154"/>
      <c r="U6" s="154"/>
      <c r="V6" s="154"/>
      <c r="W6" s="154"/>
      <c r="X6" s="154"/>
      <c r="Y6" s="154"/>
      <c r="Z6" s="154"/>
      <c r="AA6" s="154"/>
      <c r="AB6" s="154"/>
      <c r="AC6" s="154"/>
      <c r="AD6" s="154"/>
      <c r="AE6" s="154"/>
      <c r="AF6" s="154"/>
      <c r="AG6" s="154"/>
      <c r="AH6" s="154"/>
      <c r="AI6" s="154"/>
      <c r="AJ6" s="154"/>
    </row>
    <row r="7" spans="1:36" x14ac:dyDescent="0.2">
      <c r="A7" s="154"/>
      <c r="B7" s="241"/>
      <c r="C7" s="167"/>
      <c r="D7" s="167"/>
      <c r="E7" s="167"/>
      <c r="F7" s="167"/>
      <c r="G7" s="167"/>
      <c r="H7" s="167"/>
      <c r="I7" s="167"/>
      <c r="J7" s="167"/>
      <c r="K7" s="167"/>
      <c r="L7" s="167"/>
      <c r="M7" s="242"/>
      <c r="N7" s="154"/>
      <c r="O7" s="154"/>
      <c r="P7" s="154"/>
      <c r="Q7" s="154"/>
      <c r="R7" s="154"/>
      <c r="S7" s="154"/>
      <c r="T7" s="154"/>
      <c r="U7" s="154"/>
      <c r="V7" s="154"/>
      <c r="W7" s="154"/>
      <c r="X7" s="154"/>
      <c r="Y7" s="154"/>
      <c r="Z7" s="154"/>
      <c r="AA7" s="154"/>
      <c r="AB7" s="154"/>
      <c r="AC7" s="154"/>
      <c r="AD7" s="154"/>
      <c r="AE7" s="154"/>
      <c r="AF7" s="154"/>
      <c r="AG7" s="154"/>
      <c r="AH7" s="154"/>
      <c r="AI7" s="154"/>
      <c r="AJ7" s="154"/>
    </row>
    <row r="8" spans="1:36" x14ac:dyDescent="0.2">
      <c r="A8" s="154"/>
      <c r="B8" s="241"/>
      <c r="C8" s="167" t="str">
        <f>"    The aim of this sheet is to show the difference between minimum rates and their increase in "&amp;'WK0 - Input data'!$D$40</f>
        <v xml:space="preserve">    The aim of this sheet is to show the difference between minimum rates and their increase in 2020-21</v>
      </c>
      <c r="D8" s="167"/>
      <c r="E8" s="167"/>
      <c r="F8" s="167"/>
      <c r="G8" s="167"/>
      <c r="H8" s="167"/>
      <c r="I8" s="167"/>
      <c r="J8" s="167"/>
      <c r="K8" s="167"/>
      <c r="L8" s="167"/>
      <c r="M8" s="242"/>
      <c r="N8" s="154"/>
      <c r="O8" s="154"/>
      <c r="P8" s="154"/>
      <c r="Q8" s="154"/>
      <c r="R8" s="154"/>
      <c r="S8" s="154"/>
      <c r="T8" s="154"/>
      <c r="U8" s="154"/>
      <c r="V8" s="154"/>
      <c r="W8" s="154"/>
      <c r="X8" s="154"/>
      <c r="Y8" s="154"/>
      <c r="Z8" s="154"/>
      <c r="AA8" s="154"/>
      <c r="AB8" s="154"/>
      <c r="AC8" s="154"/>
      <c r="AD8" s="154"/>
      <c r="AE8" s="154"/>
      <c r="AF8" s="154"/>
      <c r="AG8" s="154"/>
      <c r="AH8" s="154"/>
      <c r="AI8" s="154"/>
      <c r="AJ8" s="154"/>
    </row>
    <row r="9" spans="1:36" x14ac:dyDescent="0.2">
      <c r="A9" s="154"/>
      <c r="B9" s="241"/>
      <c r="C9" s="167" t="s">
        <v>311</v>
      </c>
      <c r="D9" s="167"/>
      <c r="E9" s="167"/>
      <c r="F9" s="167"/>
      <c r="G9" s="167"/>
      <c r="H9" s="167"/>
      <c r="I9" s="167"/>
      <c r="J9" s="167"/>
      <c r="K9" s="167"/>
      <c r="L9" s="167"/>
      <c r="M9" s="242"/>
      <c r="N9" s="154"/>
      <c r="O9" s="154"/>
      <c r="P9" s="154"/>
      <c r="Q9" s="154"/>
      <c r="R9" s="154"/>
      <c r="S9" s="154"/>
      <c r="T9" s="154"/>
      <c r="U9" s="154"/>
      <c r="V9" s="154"/>
      <c r="W9" s="154"/>
      <c r="X9" s="154"/>
      <c r="Y9" s="154"/>
      <c r="Z9" s="154"/>
      <c r="AA9" s="154"/>
      <c r="AB9" s="154"/>
      <c r="AC9" s="154"/>
      <c r="AD9" s="154"/>
      <c r="AE9" s="154"/>
      <c r="AF9" s="154"/>
      <c r="AG9" s="154"/>
      <c r="AH9" s="154"/>
      <c r="AI9" s="154"/>
      <c r="AJ9" s="154"/>
    </row>
    <row r="10" spans="1:36" x14ac:dyDescent="0.2">
      <c r="A10" s="154"/>
      <c r="B10" s="241"/>
      <c r="C10" s="167"/>
      <c r="D10" s="167"/>
      <c r="E10" s="167"/>
      <c r="F10" s="167"/>
      <c r="G10" s="167"/>
      <c r="H10" s="167"/>
      <c r="I10" s="167"/>
      <c r="J10" s="167"/>
      <c r="K10" s="167"/>
      <c r="L10" s="167"/>
      <c r="M10" s="242"/>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row>
    <row r="11" spans="1:36" x14ac:dyDescent="0.2">
      <c r="A11" s="154"/>
      <c r="B11" s="241"/>
      <c r="C11" s="243"/>
      <c r="D11" s="244"/>
      <c r="E11" s="244"/>
      <c r="F11" s="168" t="s">
        <v>214</v>
      </c>
      <c r="G11" s="244"/>
      <c r="H11" s="244"/>
      <c r="I11" s="244"/>
      <c r="J11" s="244"/>
      <c r="K11" s="167"/>
      <c r="L11" s="167"/>
      <c r="M11" s="242"/>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row>
    <row r="12" spans="1:36" ht="15.75" x14ac:dyDescent="0.25">
      <c r="A12" s="154"/>
      <c r="B12" s="241"/>
      <c r="C12" s="249"/>
      <c r="D12" s="155"/>
      <c r="E12" s="155"/>
      <c r="F12" s="155"/>
      <c r="G12" s="155"/>
      <c r="H12" s="155"/>
      <c r="I12" s="155"/>
      <c r="J12" s="155"/>
      <c r="K12" s="155"/>
      <c r="L12" s="155"/>
      <c r="M12" s="245"/>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row>
    <row r="13" spans="1:36" ht="48" x14ac:dyDescent="0.2">
      <c r="A13" s="154"/>
      <c r="B13" s="241"/>
      <c r="C13" s="250" t="s">
        <v>312</v>
      </c>
      <c r="D13" s="251" t="s">
        <v>313</v>
      </c>
      <c r="E13" s="251" t="s">
        <v>314</v>
      </c>
      <c r="F13" s="186" t="s">
        <v>315</v>
      </c>
      <c r="G13" s="186" t="s">
        <v>316</v>
      </c>
      <c r="H13" s="186" t="s">
        <v>315</v>
      </c>
      <c r="I13" s="188" t="s">
        <v>316</v>
      </c>
      <c r="J13" s="186" t="s">
        <v>317</v>
      </c>
      <c r="K13" s="186" t="s">
        <v>317</v>
      </c>
      <c r="L13" s="186" t="s">
        <v>318</v>
      </c>
      <c r="M13" s="245"/>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row>
    <row r="14" spans="1:36" x14ac:dyDescent="0.2">
      <c r="A14" s="154"/>
      <c r="B14" s="241"/>
      <c r="C14" s="252"/>
      <c r="D14" s="190" t="str">
        <f>'WK0 - Input data'!$G$50</f>
        <v>2019-20</v>
      </c>
      <c r="E14" s="191"/>
      <c r="F14" s="192" t="str">
        <f>'WK0 - Input data'!$G$50</f>
        <v>2019-20</v>
      </c>
      <c r="G14" s="192" t="str">
        <f>'WK0 - Input data'!$G$50</f>
        <v>2019-20</v>
      </c>
      <c r="H14" s="192" t="str">
        <f>'WK0 - Input data'!$H$50</f>
        <v>2020-21</v>
      </c>
      <c r="I14" s="193" t="str">
        <f>'WK0 - Input data'!$H$50</f>
        <v>2020-21</v>
      </c>
      <c r="J14" s="192" t="str">
        <f>'WK0 - Input data'!$G$50</f>
        <v>2019-20</v>
      </c>
      <c r="K14" s="192" t="str">
        <f>'WK0 - Input data'!$H$50</f>
        <v>2020-21</v>
      </c>
      <c r="L14" s="192" t="str">
        <f>'WK0 - Input data'!$H$50</f>
        <v>2020-21</v>
      </c>
      <c r="M14" s="245"/>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row>
    <row r="15" spans="1:36" x14ac:dyDescent="0.2">
      <c r="A15" s="151"/>
      <c r="B15" s="234"/>
      <c r="C15" s="184" t="str">
        <f>'Wk1'!$D$13</f>
        <v>.</v>
      </c>
      <c r="D15" s="290"/>
      <c r="E15" s="291"/>
      <c r="F15" s="292"/>
      <c r="G15" s="292"/>
      <c r="H15" s="292"/>
      <c r="I15" s="293"/>
      <c r="J15" s="292"/>
      <c r="K15" s="292"/>
      <c r="L15" s="292"/>
      <c r="M15" s="245"/>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row>
    <row r="16" spans="1:36" x14ac:dyDescent="0.2">
      <c r="A16" s="154"/>
      <c r="B16" s="241"/>
      <c r="C16" s="253" t="s">
        <v>319</v>
      </c>
      <c r="D16" s="157"/>
      <c r="E16" s="163">
        <v>50000</v>
      </c>
      <c r="F16" s="158"/>
      <c r="G16" s="158"/>
      <c r="H16" s="158"/>
      <c r="I16" s="159"/>
      <c r="J16" s="260" t="str">
        <f t="shared" ref="J16:J29" si="0">IF(G16-F16=0,".",G16-F16)</f>
        <v>.</v>
      </c>
      <c r="K16" s="260" t="str">
        <f t="shared" ref="K16:K29" si="1">IF(I16-H16=0,".",I16-H16)</f>
        <v>.</v>
      </c>
      <c r="L16" s="261" t="str">
        <f>IF(H16=0,".",I16/H16)</f>
        <v>.</v>
      </c>
      <c r="M16" s="245"/>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row>
    <row r="17" spans="1:36" x14ac:dyDescent="0.2">
      <c r="A17" s="154"/>
      <c r="B17" s="241"/>
      <c r="C17" s="254" t="s">
        <v>320</v>
      </c>
      <c r="D17" s="160"/>
      <c r="E17" s="164">
        <v>150000</v>
      </c>
      <c r="F17" s="161"/>
      <c r="G17" s="161"/>
      <c r="H17" s="161"/>
      <c r="I17" s="162"/>
      <c r="J17" s="262" t="str">
        <f t="shared" si="0"/>
        <v>.</v>
      </c>
      <c r="K17" s="262" t="str">
        <f t="shared" si="1"/>
        <v>.</v>
      </c>
      <c r="L17" s="263" t="str">
        <f t="shared" ref="L17:L29" si="2">IF(H17=0,".",I17/H17)</f>
        <v>.</v>
      </c>
      <c r="M17" s="245"/>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row>
    <row r="18" spans="1:36" x14ac:dyDescent="0.2">
      <c r="A18" s="154"/>
      <c r="B18" s="241"/>
      <c r="C18" s="254" t="s">
        <v>321</v>
      </c>
      <c r="D18" s="160"/>
      <c r="E18" s="164">
        <v>250000</v>
      </c>
      <c r="F18" s="161"/>
      <c r="G18" s="161"/>
      <c r="H18" s="161"/>
      <c r="I18" s="162"/>
      <c r="J18" s="262" t="str">
        <f t="shared" si="0"/>
        <v>.</v>
      </c>
      <c r="K18" s="262" t="str">
        <f t="shared" si="1"/>
        <v>.</v>
      </c>
      <c r="L18" s="263" t="str">
        <f t="shared" si="2"/>
        <v>.</v>
      </c>
      <c r="M18" s="245"/>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row>
    <row r="19" spans="1:36" x14ac:dyDescent="0.2">
      <c r="A19" s="154"/>
      <c r="B19" s="241"/>
      <c r="C19" s="254" t="s">
        <v>322</v>
      </c>
      <c r="D19" s="160"/>
      <c r="E19" s="164">
        <v>350000</v>
      </c>
      <c r="F19" s="161"/>
      <c r="G19" s="161"/>
      <c r="H19" s="161"/>
      <c r="I19" s="162"/>
      <c r="J19" s="262" t="str">
        <f t="shared" si="0"/>
        <v>.</v>
      </c>
      <c r="K19" s="262" t="str">
        <f t="shared" si="1"/>
        <v>.</v>
      </c>
      <c r="L19" s="263" t="str">
        <f t="shared" si="2"/>
        <v>.</v>
      </c>
      <c r="M19" s="245"/>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row>
    <row r="20" spans="1:36" x14ac:dyDescent="0.2">
      <c r="A20" s="154"/>
      <c r="B20" s="241"/>
      <c r="C20" s="254" t="s">
        <v>323</v>
      </c>
      <c r="D20" s="160"/>
      <c r="E20" s="164">
        <v>450000</v>
      </c>
      <c r="F20" s="161"/>
      <c r="G20" s="161"/>
      <c r="H20" s="161"/>
      <c r="I20" s="162"/>
      <c r="J20" s="262" t="str">
        <f t="shared" si="0"/>
        <v>.</v>
      </c>
      <c r="K20" s="262" t="str">
        <f t="shared" si="1"/>
        <v>.</v>
      </c>
      <c r="L20" s="263" t="str">
        <f t="shared" si="2"/>
        <v>.</v>
      </c>
      <c r="M20" s="245"/>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row>
    <row r="21" spans="1:36" x14ac:dyDescent="0.2">
      <c r="A21" s="154"/>
      <c r="B21" s="241"/>
      <c r="C21" s="254" t="s">
        <v>324</v>
      </c>
      <c r="D21" s="160"/>
      <c r="E21" s="164">
        <v>550000</v>
      </c>
      <c r="F21" s="161"/>
      <c r="G21" s="161"/>
      <c r="H21" s="161"/>
      <c r="I21" s="162"/>
      <c r="J21" s="262" t="str">
        <f t="shared" si="0"/>
        <v>.</v>
      </c>
      <c r="K21" s="262" t="str">
        <f t="shared" si="1"/>
        <v>.</v>
      </c>
      <c r="L21" s="263" t="str">
        <f t="shared" si="2"/>
        <v>.</v>
      </c>
      <c r="M21" s="245"/>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row>
    <row r="22" spans="1:36" x14ac:dyDescent="0.2">
      <c r="A22" s="154"/>
      <c r="B22" s="241"/>
      <c r="C22" s="254" t="s">
        <v>325</v>
      </c>
      <c r="D22" s="160"/>
      <c r="E22" s="164">
        <v>650000</v>
      </c>
      <c r="F22" s="161"/>
      <c r="G22" s="161"/>
      <c r="H22" s="161"/>
      <c r="I22" s="162"/>
      <c r="J22" s="262" t="str">
        <f t="shared" si="0"/>
        <v>.</v>
      </c>
      <c r="K22" s="262" t="str">
        <f t="shared" si="1"/>
        <v>.</v>
      </c>
      <c r="L22" s="263" t="str">
        <f t="shared" si="2"/>
        <v>.</v>
      </c>
      <c r="M22" s="245"/>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row>
    <row r="23" spans="1:36" x14ac:dyDescent="0.2">
      <c r="A23" s="154"/>
      <c r="B23" s="241"/>
      <c r="C23" s="254" t="s">
        <v>326</v>
      </c>
      <c r="D23" s="160"/>
      <c r="E23" s="164">
        <v>750000</v>
      </c>
      <c r="F23" s="161"/>
      <c r="G23" s="161"/>
      <c r="H23" s="161"/>
      <c r="I23" s="162"/>
      <c r="J23" s="262" t="str">
        <f t="shared" si="0"/>
        <v>.</v>
      </c>
      <c r="K23" s="262" t="str">
        <f t="shared" si="1"/>
        <v>.</v>
      </c>
      <c r="L23" s="263" t="str">
        <f t="shared" si="2"/>
        <v>.</v>
      </c>
      <c r="M23" s="245"/>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row>
    <row r="24" spans="1:36" x14ac:dyDescent="0.2">
      <c r="A24" s="154"/>
      <c r="B24" s="241"/>
      <c r="C24" s="254" t="s">
        <v>327</v>
      </c>
      <c r="D24" s="160"/>
      <c r="E24" s="164">
        <v>850000</v>
      </c>
      <c r="F24" s="161"/>
      <c r="G24" s="161"/>
      <c r="H24" s="161"/>
      <c r="I24" s="162"/>
      <c r="J24" s="262" t="str">
        <f t="shared" si="0"/>
        <v>.</v>
      </c>
      <c r="K24" s="262" t="str">
        <f t="shared" si="1"/>
        <v>.</v>
      </c>
      <c r="L24" s="263" t="str">
        <f t="shared" si="2"/>
        <v>.</v>
      </c>
      <c r="M24" s="245"/>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row>
    <row r="25" spans="1:36" x14ac:dyDescent="0.2">
      <c r="A25" s="154"/>
      <c r="B25" s="241"/>
      <c r="C25" s="254" t="s">
        <v>328</v>
      </c>
      <c r="D25" s="160"/>
      <c r="E25" s="164">
        <v>950000</v>
      </c>
      <c r="F25" s="161"/>
      <c r="G25" s="161"/>
      <c r="H25" s="161"/>
      <c r="I25" s="162"/>
      <c r="J25" s="262" t="str">
        <f t="shared" si="0"/>
        <v>.</v>
      </c>
      <c r="K25" s="262" t="str">
        <f t="shared" si="1"/>
        <v>.</v>
      </c>
      <c r="L25" s="263" t="str">
        <f t="shared" si="2"/>
        <v>.</v>
      </c>
      <c r="M25" s="245"/>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row>
    <row r="26" spans="1:36" x14ac:dyDescent="0.2">
      <c r="A26" s="154"/>
      <c r="B26" s="241"/>
      <c r="C26" s="254" t="s">
        <v>329</v>
      </c>
      <c r="D26" s="160"/>
      <c r="E26" s="164">
        <v>1250000</v>
      </c>
      <c r="F26" s="161"/>
      <c r="G26" s="161"/>
      <c r="H26" s="161"/>
      <c r="I26" s="162"/>
      <c r="J26" s="262" t="str">
        <f t="shared" si="0"/>
        <v>.</v>
      </c>
      <c r="K26" s="262" t="str">
        <f t="shared" si="1"/>
        <v>.</v>
      </c>
      <c r="L26" s="263" t="str">
        <f t="shared" si="2"/>
        <v>.</v>
      </c>
      <c r="M26" s="245"/>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row>
    <row r="27" spans="1:36" x14ac:dyDescent="0.2">
      <c r="A27" s="154"/>
      <c r="B27" s="241"/>
      <c r="C27" s="254" t="s">
        <v>330</v>
      </c>
      <c r="D27" s="160"/>
      <c r="E27" s="164">
        <v>1750000</v>
      </c>
      <c r="F27" s="161"/>
      <c r="G27" s="161"/>
      <c r="H27" s="161"/>
      <c r="I27" s="162"/>
      <c r="J27" s="262" t="str">
        <f t="shared" si="0"/>
        <v>.</v>
      </c>
      <c r="K27" s="262" t="str">
        <f t="shared" si="1"/>
        <v>.</v>
      </c>
      <c r="L27" s="263" t="str">
        <f t="shared" si="2"/>
        <v>.</v>
      </c>
      <c r="M27" s="245"/>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row>
    <row r="28" spans="1:36" x14ac:dyDescent="0.2">
      <c r="A28" s="154"/>
      <c r="B28" s="241"/>
      <c r="C28" s="254" t="s">
        <v>331</v>
      </c>
      <c r="D28" s="160"/>
      <c r="E28" s="164">
        <v>2500000</v>
      </c>
      <c r="F28" s="161"/>
      <c r="G28" s="161"/>
      <c r="H28" s="161"/>
      <c r="I28" s="162"/>
      <c r="J28" s="262" t="str">
        <f t="shared" si="0"/>
        <v>.</v>
      </c>
      <c r="K28" s="262" t="str">
        <f t="shared" si="1"/>
        <v>.</v>
      </c>
      <c r="L28" s="263" t="str">
        <f t="shared" si="2"/>
        <v>.</v>
      </c>
      <c r="M28" s="245"/>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row>
    <row r="29" spans="1:36" x14ac:dyDescent="0.2">
      <c r="A29" s="154"/>
      <c r="B29" s="241"/>
      <c r="C29" s="255" t="s">
        <v>332</v>
      </c>
      <c r="D29" s="256"/>
      <c r="E29" s="257">
        <v>3000000</v>
      </c>
      <c r="F29" s="258"/>
      <c r="G29" s="258"/>
      <c r="H29" s="258"/>
      <c r="I29" s="259"/>
      <c r="J29" s="264" t="str">
        <f t="shared" si="0"/>
        <v>.</v>
      </c>
      <c r="K29" s="264" t="str">
        <f t="shared" si="1"/>
        <v>.</v>
      </c>
      <c r="L29" s="265" t="str">
        <f t="shared" si="2"/>
        <v>.</v>
      </c>
      <c r="M29" s="245"/>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row>
    <row r="30" spans="1:36" x14ac:dyDescent="0.2">
      <c r="A30" s="151"/>
      <c r="B30" s="234"/>
      <c r="C30" s="300" t="str">
        <f>'Wk1'!$D$14</f>
        <v>.</v>
      </c>
      <c r="D30" s="290"/>
      <c r="E30" s="291"/>
      <c r="F30" s="292"/>
      <c r="G30" s="292"/>
      <c r="H30" s="292"/>
      <c r="I30" s="293"/>
      <c r="J30" s="292"/>
      <c r="K30" s="292"/>
      <c r="L30" s="292"/>
      <c r="M30" s="245"/>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row>
    <row r="31" spans="1:36" x14ac:dyDescent="0.2">
      <c r="A31" s="151"/>
      <c r="B31" s="234"/>
      <c r="C31" s="295" t="str">
        <f>C16</f>
        <v>$0 to $99,999</v>
      </c>
      <c r="D31" s="157"/>
      <c r="E31" s="296">
        <f>E16</f>
        <v>50000</v>
      </c>
      <c r="F31" s="158"/>
      <c r="G31" s="158"/>
      <c r="H31" s="158"/>
      <c r="I31" s="159"/>
      <c r="J31" s="260" t="str">
        <f t="shared" ref="J31:J44" si="3">IF(G31-F31=0,".",G31-F31)</f>
        <v>.</v>
      </c>
      <c r="K31" s="260" t="str">
        <f t="shared" ref="K31:K44" si="4">IF(I31-H31=0,".",I31-H31)</f>
        <v>.</v>
      </c>
      <c r="L31" s="261" t="str">
        <f t="shared" ref="L31:L44" si="5">IF(H31=0,".",I31/H31)</f>
        <v>.</v>
      </c>
      <c r="M31" s="245"/>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row>
    <row r="32" spans="1:36" x14ac:dyDescent="0.2">
      <c r="A32" s="151"/>
      <c r="B32" s="234"/>
      <c r="C32" s="294" t="str">
        <f t="shared" ref="C32:E44" si="6">C17</f>
        <v>$100,000 to $199,999</v>
      </c>
      <c r="D32" s="160"/>
      <c r="E32" s="297">
        <f t="shared" si="6"/>
        <v>150000</v>
      </c>
      <c r="F32" s="161"/>
      <c r="G32" s="161"/>
      <c r="H32" s="161"/>
      <c r="I32" s="162"/>
      <c r="J32" s="262" t="str">
        <f t="shared" si="3"/>
        <v>.</v>
      </c>
      <c r="K32" s="262" t="str">
        <f t="shared" si="4"/>
        <v>.</v>
      </c>
      <c r="L32" s="263" t="str">
        <f t="shared" si="5"/>
        <v>.</v>
      </c>
      <c r="M32" s="245"/>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row>
    <row r="33" spans="1:36" x14ac:dyDescent="0.2">
      <c r="A33" s="151"/>
      <c r="B33" s="234"/>
      <c r="C33" s="294" t="str">
        <f t="shared" si="6"/>
        <v>$200,000 to $299,999</v>
      </c>
      <c r="D33" s="160"/>
      <c r="E33" s="297">
        <f t="shared" si="6"/>
        <v>250000</v>
      </c>
      <c r="F33" s="161"/>
      <c r="G33" s="161"/>
      <c r="H33" s="161"/>
      <c r="I33" s="162"/>
      <c r="J33" s="262" t="str">
        <f t="shared" si="3"/>
        <v>.</v>
      </c>
      <c r="K33" s="262" t="str">
        <f t="shared" si="4"/>
        <v>.</v>
      </c>
      <c r="L33" s="263" t="str">
        <f t="shared" si="5"/>
        <v>.</v>
      </c>
      <c r="M33" s="245"/>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row>
    <row r="34" spans="1:36" x14ac:dyDescent="0.2">
      <c r="A34" s="151"/>
      <c r="B34" s="234"/>
      <c r="C34" s="294" t="str">
        <f t="shared" si="6"/>
        <v>$300,000 to $399,999</v>
      </c>
      <c r="D34" s="160"/>
      <c r="E34" s="297">
        <f t="shared" si="6"/>
        <v>350000</v>
      </c>
      <c r="F34" s="161"/>
      <c r="G34" s="161"/>
      <c r="H34" s="161"/>
      <c r="I34" s="162"/>
      <c r="J34" s="262" t="str">
        <f t="shared" si="3"/>
        <v>.</v>
      </c>
      <c r="K34" s="262" t="str">
        <f t="shared" si="4"/>
        <v>.</v>
      </c>
      <c r="L34" s="263" t="str">
        <f t="shared" si="5"/>
        <v>.</v>
      </c>
      <c r="M34" s="245"/>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row>
    <row r="35" spans="1:36" x14ac:dyDescent="0.2">
      <c r="A35" s="151"/>
      <c r="B35" s="234"/>
      <c r="C35" s="294" t="str">
        <f t="shared" si="6"/>
        <v>$400,000 to $499,999</v>
      </c>
      <c r="D35" s="160"/>
      <c r="E35" s="297">
        <f t="shared" si="6"/>
        <v>450000</v>
      </c>
      <c r="F35" s="161"/>
      <c r="G35" s="161"/>
      <c r="H35" s="161"/>
      <c r="I35" s="162"/>
      <c r="J35" s="262" t="str">
        <f t="shared" si="3"/>
        <v>.</v>
      </c>
      <c r="K35" s="262" t="str">
        <f t="shared" si="4"/>
        <v>.</v>
      </c>
      <c r="L35" s="263" t="str">
        <f t="shared" si="5"/>
        <v>.</v>
      </c>
      <c r="M35" s="245"/>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row>
    <row r="36" spans="1:36" x14ac:dyDescent="0.2">
      <c r="A36" s="151"/>
      <c r="B36" s="234"/>
      <c r="C36" s="294" t="str">
        <f t="shared" si="6"/>
        <v>$500,000 to $599,999</v>
      </c>
      <c r="D36" s="160"/>
      <c r="E36" s="297">
        <f t="shared" si="6"/>
        <v>550000</v>
      </c>
      <c r="F36" s="161"/>
      <c r="G36" s="161"/>
      <c r="H36" s="161"/>
      <c r="I36" s="162"/>
      <c r="J36" s="262" t="str">
        <f t="shared" si="3"/>
        <v>.</v>
      </c>
      <c r="K36" s="262" t="str">
        <f t="shared" si="4"/>
        <v>.</v>
      </c>
      <c r="L36" s="263" t="str">
        <f t="shared" si="5"/>
        <v>.</v>
      </c>
      <c r="M36" s="245"/>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row>
    <row r="37" spans="1:36" x14ac:dyDescent="0.2">
      <c r="A37" s="151"/>
      <c r="B37" s="234"/>
      <c r="C37" s="294" t="str">
        <f t="shared" si="6"/>
        <v>$600,000 to $699,999</v>
      </c>
      <c r="D37" s="160"/>
      <c r="E37" s="297">
        <f t="shared" si="6"/>
        <v>650000</v>
      </c>
      <c r="F37" s="161"/>
      <c r="G37" s="161"/>
      <c r="H37" s="161"/>
      <c r="I37" s="162"/>
      <c r="J37" s="262" t="str">
        <f t="shared" si="3"/>
        <v>.</v>
      </c>
      <c r="K37" s="262" t="str">
        <f t="shared" si="4"/>
        <v>.</v>
      </c>
      <c r="L37" s="263" t="str">
        <f t="shared" si="5"/>
        <v>.</v>
      </c>
      <c r="M37" s="245"/>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row>
    <row r="38" spans="1:36" x14ac:dyDescent="0.2">
      <c r="A38" s="151"/>
      <c r="B38" s="234"/>
      <c r="C38" s="294" t="str">
        <f t="shared" si="6"/>
        <v>$700,000 to $799,999</v>
      </c>
      <c r="D38" s="160"/>
      <c r="E38" s="297">
        <f t="shared" si="6"/>
        <v>750000</v>
      </c>
      <c r="F38" s="161"/>
      <c r="G38" s="161"/>
      <c r="H38" s="161"/>
      <c r="I38" s="162"/>
      <c r="J38" s="262" t="str">
        <f t="shared" si="3"/>
        <v>.</v>
      </c>
      <c r="K38" s="262" t="str">
        <f t="shared" si="4"/>
        <v>.</v>
      </c>
      <c r="L38" s="263" t="str">
        <f t="shared" si="5"/>
        <v>.</v>
      </c>
      <c r="M38" s="245"/>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row>
    <row r="39" spans="1:36" x14ac:dyDescent="0.2">
      <c r="A39" s="151"/>
      <c r="B39" s="234"/>
      <c r="C39" s="294" t="str">
        <f t="shared" si="6"/>
        <v>$800,000 to $899,999</v>
      </c>
      <c r="D39" s="160"/>
      <c r="E39" s="297">
        <f t="shared" si="6"/>
        <v>850000</v>
      </c>
      <c r="F39" s="161"/>
      <c r="G39" s="161"/>
      <c r="H39" s="161"/>
      <c r="I39" s="162"/>
      <c r="J39" s="262" t="str">
        <f t="shared" si="3"/>
        <v>.</v>
      </c>
      <c r="K39" s="262" t="str">
        <f t="shared" si="4"/>
        <v>.</v>
      </c>
      <c r="L39" s="263" t="str">
        <f t="shared" si="5"/>
        <v>.</v>
      </c>
      <c r="M39" s="245"/>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row>
    <row r="40" spans="1:36" x14ac:dyDescent="0.2">
      <c r="A40" s="151"/>
      <c r="B40" s="234"/>
      <c r="C40" s="294" t="str">
        <f t="shared" si="6"/>
        <v>$900,000 to $999,999</v>
      </c>
      <c r="D40" s="160"/>
      <c r="E40" s="297">
        <f t="shared" si="6"/>
        <v>950000</v>
      </c>
      <c r="F40" s="161"/>
      <c r="G40" s="161"/>
      <c r="H40" s="161"/>
      <c r="I40" s="162"/>
      <c r="J40" s="262" t="str">
        <f t="shared" si="3"/>
        <v>.</v>
      </c>
      <c r="K40" s="262" t="str">
        <f t="shared" si="4"/>
        <v>.</v>
      </c>
      <c r="L40" s="263" t="str">
        <f t="shared" si="5"/>
        <v>.</v>
      </c>
      <c r="M40" s="245"/>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row>
    <row r="41" spans="1:36" x14ac:dyDescent="0.2">
      <c r="A41" s="151"/>
      <c r="B41" s="234"/>
      <c r="C41" s="294" t="str">
        <f t="shared" si="6"/>
        <v>$1,000,000 to $1,499,999</v>
      </c>
      <c r="D41" s="160"/>
      <c r="E41" s="297">
        <f t="shared" si="6"/>
        <v>1250000</v>
      </c>
      <c r="F41" s="161"/>
      <c r="G41" s="161"/>
      <c r="H41" s="161"/>
      <c r="I41" s="162"/>
      <c r="J41" s="262" t="str">
        <f t="shared" si="3"/>
        <v>.</v>
      </c>
      <c r="K41" s="262" t="str">
        <f t="shared" si="4"/>
        <v>.</v>
      </c>
      <c r="L41" s="263" t="str">
        <f t="shared" si="5"/>
        <v>.</v>
      </c>
      <c r="M41" s="245"/>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row>
    <row r="42" spans="1:36" x14ac:dyDescent="0.2">
      <c r="A42" s="151"/>
      <c r="B42" s="234"/>
      <c r="C42" s="294" t="str">
        <f t="shared" si="6"/>
        <v>$1,500,000 to $1,999,999</v>
      </c>
      <c r="D42" s="160"/>
      <c r="E42" s="297">
        <f t="shared" si="6"/>
        <v>1750000</v>
      </c>
      <c r="F42" s="161"/>
      <c r="G42" s="161"/>
      <c r="H42" s="161"/>
      <c r="I42" s="162"/>
      <c r="J42" s="262" t="str">
        <f t="shared" si="3"/>
        <v>.</v>
      </c>
      <c r="K42" s="262" t="str">
        <f t="shared" si="4"/>
        <v>.</v>
      </c>
      <c r="L42" s="263" t="str">
        <f t="shared" si="5"/>
        <v>.</v>
      </c>
      <c r="M42" s="245"/>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row>
    <row r="43" spans="1:36" x14ac:dyDescent="0.2">
      <c r="A43" s="151"/>
      <c r="B43" s="234"/>
      <c r="C43" s="294" t="str">
        <f t="shared" si="6"/>
        <v>$2,000,000 to $2,999,999</v>
      </c>
      <c r="D43" s="160"/>
      <c r="E43" s="297">
        <f t="shared" si="6"/>
        <v>2500000</v>
      </c>
      <c r="F43" s="161"/>
      <c r="G43" s="161"/>
      <c r="H43" s="161"/>
      <c r="I43" s="162"/>
      <c r="J43" s="262" t="str">
        <f t="shared" si="3"/>
        <v>.</v>
      </c>
      <c r="K43" s="262" t="str">
        <f t="shared" si="4"/>
        <v>.</v>
      </c>
      <c r="L43" s="263" t="str">
        <f t="shared" si="5"/>
        <v>.</v>
      </c>
      <c r="M43" s="245"/>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row>
    <row r="44" spans="1:36" x14ac:dyDescent="0.2">
      <c r="A44" s="151"/>
      <c r="B44" s="234"/>
      <c r="C44" s="294" t="str">
        <f t="shared" si="6"/>
        <v>$3,000,000 and greater</v>
      </c>
      <c r="D44" s="256"/>
      <c r="E44" s="298">
        <f t="shared" si="6"/>
        <v>3000000</v>
      </c>
      <c r="F44" s="258"/>
      <c r="G44" s="258"/>
      <c r="H44" s="258"/>
      <c r="I44" s="259"/>
      <c r="J44" s="264" t="str">
        <f t="shared" si="3"/>
        <v>.</v>
      </c>
      <c r="K44" s="264" t="str">
        <f t="shared" si="4"/>
        <v>.</v>
      </c>
      <c r="L44" s="265" t="str">
        <f t="shared" si="5"/>
        <v>.</v>
      </c>
      <c r="M44" s="245"/>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row>
    <row r="45" spans="1:36" x14ac:dyDescent="0.2">
      <c r="A45" s="151"/>
      <c r="B45" s="234"/>
      <c r="C45" s="300" t="str">
        <f>'Wk1'!$D$15</f>
        <v>.</v>
      </c>
      <c r="D45" s="290"/>
      <c r="E45" s="291"/>
      <c r="F45" s="292"/>
      <c r="G45" s="292"/>
      <c r="H45" s="292"/>
      <c r="I45" s="293"/>
      <c r="J45" s="292"/>
      <c r="K45" s="292"/>
      <c r="L45" s="292"/>
      <c r="M45" s="245"/>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row>
    <row r="46" spans="1:36" x14ac:dyDescent="0.2">
      <c r="A46" s="151"/>
      <c r="B46" s="234"/>
      <c r="C46" s="295" t="str">
        <f>C31</f>
        <v>$0 to $99,999</v>
      </c>
      <c r="D46" s="157"/>
      <c r="E46" s="296">
        <f>E31</f>
        <v>50000</v>
      </c>
      <c r="F46" s="158"/>
      <c r="G46" s="158"/>
      <c r="H46" s="158"/>
      <c r="I46" s="159"/>
      <c r="J46" s="260" t="str">
        <f t="shared" ref="J46:J59" si="7">IF(G46-F46=0,".",G46-F46)</f>
        <v>.</v>
      </c>
      <c r="K46" s="260" t="str">
        <f t="shared" ref="K46:K59" si="8">IF(I46-H46=0,".",I46-H46)</f>
        <v>.</v>
      </c>
      <c r="L46" s="261" t="str">
        <f t="shared" ref="L46:L59" si="9">IF(H46=0,".",I46/H46)</f>
        <v>.</v>
      </c>
      <c r="M46" s="245"/>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row>
    <row r="47" spans="1:36" x14ac:dyDescent="0.2">
      <c r="A47" s="151"/>
      <c r="B47" s="234"/>
      <c r="C47" s="294" t="str">
        <f t="shared" ref="C47:C59" si="10">C32</f>
        <v>$100,000 to $199,999</v>
      </c>
      <c r="D47" s="160"/>
      <c r="E47" s="297">
        <f t="shared" ref="E47" si="11">E32</f>
        <v>150000</v>
      </c>
      <c r="F47" s="161"/>
      <c r="G47" s="161"/>
      <c r="H47" s="161"/>
      <c r="I47" s="162"/>
      <c r="J47" s="262" t="str">
        <f t="shared" si="7"/>
        <v>.</v>
      </c>
      <c r="K47" s="262" t="str">
        <f t="shared" si="8"/>
        <v>.</v>
      </c>
      <c r="L47" s="263" t="str">
        <f t="shared" si="9"/>
        <v>.</v>
      </c>
      <c r="M47" s="245"/>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row>
    <row r="48" spans="1:36" x14ac:dyDescent="0.2">
      <c r="A48" s="151"/>
      <c r="B48" s="234"/>
      <c r="C48" s="294" t="str">
        <f t="shared" si="10"/>
        <v>$200,000 to $299,999</v>
      </c>
      <c r="D48" s="160"/>
      <c r="E48" s="297">
        <f t="shared" ref="E48" si="12">E33</f>
        <v>250000</v>
      </c>
      <c r="F48" s="161"/>
      <c r="G48" s="161"/>
      <c r="H48" s="161"/>
      <c r="I48" s="162"/>
      <c r="J48" s="262" t="str">
        <f t="shared" si="7"/>
        <v>.</v>
      </c>
      <c r="K48" s="262" t="str">
        <f t="shared" si="8"/>
        <v>.</v>
      </c>
      <c r="L48" s="263" t="str">
        <f t="shared" si="9"/>
        <v>.</v>
      </c>
      <c r="M48" s="245"/>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row>
    <row r="49" spans="1:36" x14ac:dyDescent="0.2">
      <c r="A49" s="151"/>
      <c r="B49" s="234"/>
      <c r="C49" s="294" t="str">
        <f t="shared" si="10"/>
        <v>$300,000 to $399,999</v>
      </c>
      <c r="D49" s="160"/>
      <c r="E49" s="297">
        <f t="shared" ref="E49" si="13">E34</f>
        <v>350000</v>
      </c>
      <c r="F49" s="161"/>
      <c r="G49" s="161"/>
      <c r="H49" s="161"/>
      <c r="I49" s="162"/>
      <c r="J49" s="262" t="str">
        <f t="shared" si="7"/>
        <v>.</v>
      </c>
      <c r="K49" s="262" t="str">
        <f t="shared" si="8"/>
        <v>.</v>
      </c>
      <c r="L49" s="263" t="str">
        <f t="shared" si="9"/>
        <v>.</v>
      </c>
      <c r="M49" s="245"/>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row>
    <row r="50" spans="1:36" x14ac:dyDescent="0.2">
      <c r="A50" s="151"/>
      <c r="B50" s="234"/>
      <c r="C50" s="294" t="str">
        <f t="shared" si="10"/>
        <v>$400,000 to $499,999</v>
      </c>
      <c r="D50" s="160"/>
      <c r="E50" s="297">
        <f t="shared" ref="E50" si="14">E35</f>
        <v>450000</v>
      </c>
      <c r="F50" s="161"/>
      <c r="G50" s="161"/>
      <c r="H50" s="161"/>
      <c r="I50" s="162"/>
      <c r="J50" s="262" t="str">
        <f t="shared" si="7"/>
        <v>.</v>
      </c>
      <c r="K50" s="262" t="str">
        <f t="shared" si="8"/>
        <v>.</v>
      </c>
      <c r="L50" s="263" t="str">
        <f t="shared" si="9"/>
        <v>.</v>
      </c>
      <c r="M50" s="245"/>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row>
    <row r="51" spans="1:36" x14ac:dyDescent="0.2">
      <c r="A51" s="151"/>
      <c r="B51" s="234"/>
      <c r="C51" s="294" t="str">
        <f t="shared" si="10"/>
        <v>$500,000 to $599,999</v>
      </c>
      <c r="D51" s="160"/>
      <c r="E51" s="297">
        <f t="shared" ref="E51" si="15">E36</f>
        <v>550000</v>
      </c>
      <c r="F51" s="161"/>
      <c r="G51" s="161"/>
      <c r="H51" s="161"/>
      <c r="I51" s="162"/>
      <c r="J51" s="262" t="str">
        <f t="shared" si="7"/>
        <v>.</v>
      </c>
      <c r="K51" s="262" t="str">
        <f t="shared" si="8"/>
        <v>.</v>
      </c>
      <c r="L51" s="263" t="str">
        <f t="shared" si="9"/>
        <v>.</v>
      </c>
      <c r="M51" s="245"/>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row>
    <row r="52" spans="1:36" x14ac:dyDescent="0.2">
      <c r="A52" s="151"/>
      <c r="B52" s="234"/>
      <c r="C52" s="294" t="str">
        <f t="shared" si="10"/>
        <v>$600,000 to $699,999</v>
      </c>
      <c r="D52" s="160"/>
      <c r="E52" s="297">
        <f t="shared" ref="E52" si="16">E37</f>
        <v>650000</v>
      </c>
      <c r="F52" s="161"/>
      <c r="G52" s="161"/>
      <c r="H52" s="161"/>
      <c r="I52" s="162"/>
      <c r="J52" s="262" t="str">
        <f t="shared" si="7"/>
        <v>.</v>
      </c>
      <c r="K52" s="262" t="str">
        <f t="shared" si="8"/>
        <v>.</v>
      </c>
      <c r="L52" s="263" t="str">
        <f t="shared" si="9"/>
        <v>.</v>
      </c>
      <c r="M52" s="245"/>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row>
    <row r="53" spans="1:36" x14ac:dyDescent="0.2">
      <c r="A53" s="151"/>
      <c r="B53" s="234"/>
      <c r="C53" s="294" t="str">
        <f t="shared" si="10"/>
        <v>$700,000 to $799,999</v>
      </c>
      <c r="D53" s="160"/>
      <c r="E53" s="297">
        <f t="shared" ref="E53" si="17">E38</f>
        <v>750000</v>
      </c>
      <c r="F53" s="161"/>
      <c r="G53" s="161"/>
      <c r="H53" s="161"/>
      <c r="I53" s="162"/>
      <c r="J53" s="262" t="str">
        <f t="shared" si="7"/>
        <v>.</v>
      </c>
      <c r="K53" s="262" t="str">
        <f t="shared" si="8"/>
        <v>.</v>
      </c>
      <c r="L53" s="263" t="str">
        <f t="shared" si="9"/>
        <v>.</v>
      </c>
      <c r="M53" s="245"/>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row>
    <row r="54" spans="1:36" x14ac:dyDescent="0.2">
      <c r="A54" s="151"/>
      <c r="B54" s="234"/>
      <c r="C54" s="294" t="str">
        <f t="shared" si="10"/>
        <v>$800,000 to $899,999</v>
      </c>
      <c r="D54" s="160"/>
      <c r="E54" s="297">
        <f t="shared" ref="E54" si="18">E39</f>
        <v>850000</v>
      </c>
      <c r="F54" s="161"/>
      <c r="G54" s="161"/>
      <c r="H54" s="161"/>
      <c r="I54" s="162"/>
      <c r="J54" s="262" t="str">
        <f t="shared" si="7"/>
        <v>.</v>
      </c>
      <c r="K54" s="262" t="str">
        <f t="shared" si="8"/>
        <v>.</v>
      </c>
      <c r="L54" s="263" t="str">
        <f t="shared" si="9"/>
        <v>.</v>
      </c>
      <c r="M54" s="245"/>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row>
    <row r="55" spans="1:36" x14ac:dyDescent="0.2">
      <c r="A55" s="151"/>
      <c r="B55" s="234"/>
      <c r="C55" s="294" t="str">
        <f t="shared" si="10"/>
        <v>$900,000 to $999,999</v>
      </c>
      <c r="D55" s="160"/>
      <c r="E55" s="297">
        <f t="shared" ref="E55" si="19">E40</f>
        <v>950000</v>
      </c>
      <c r="F55" s="161"/>
      <c r="G55" s="161"/>
      <c r="H55" s="161"/>
      <c r="I55" s="162"/>
      <c r="J55" s="262" t="str">
        <f t="shared" si="7"/>
        <v>.</v>
      </c>
      <c r="K55" s="262" t="str">
        <f t="shared" si="8"/>
        <v>.</v>
      </c>
      <c r="L55" s="263" t="str">
        <f t="shared" si="9"/>
        <v>.</v>
      </c>
      <c r="M55" s="245"/>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row>
    <row r="56" spans="1:36" x14ac:dyDescent="0.2">
      <c r="A56" s="151"/>
      <c r="B56" s="234"/>
      <c r="C56" s="294" t="str">
        <f t="shared" si="10"/>
        <v>$1,000,000 to $1,499,999</v>
      </c>
      <c r="D56" s="160"/>
      <c r="E56" s="297">
        <f t="shared" ref="E56" si="20">E41</f>
        <v>1250000</v>
      </c>
      <c r="F56" s="161"/>
      <c r="G56" s="161"/>
      <c r="H56" s="161"/>
      <c r="I56" s="162"/>
      <c r="J56" s="262" t="str">
        <f t="shared" si="7"/>
        <v>.</v>
      </c>
      <c r="K56" s="262" t="str">
        <f t="shared" si="8"/>
        <v>.</v>
      </c>
      <c r="L56" s="263" t="str">
        <f t="shared" si="9"/>
        <v>.</v>
      </c>
      <c r="M56" s="245"/>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row>
    <row r="57" spans="1:36" x14ac:dyDescent="0.2">
      <c r="A57" s="151"/>
      <c r="B57" s="234"/>
      <c r="C57" s="294" t="str">
        <f t="shared" si="10"/>
        <v>$1,500,000 to $1,999,999</v>
      </c>
      <c r="D57" s="160"/>
      <c r="E57" s="297">
        <f t="shared" ref="E57" si="21">E42</f>
        <v>1750000</v>
      </c>
      <c r="F57" s="161"/>
      <c r="G57" s="161"/>
      <c r="H57" s="161"/>
      <c r="I57" s="162"/>
      <c r="J57" s="262" t="str">
        <f t="shared" si="7"/>
        <v>.</v>
      </c>
      <c r="K57" s="262" t="str">
        <f t="shared" si="8"/>
        <v>.</v>
      </c>
      <c r="L57" s="263" t="str">
        <f t="shared" si="9"/>
        <v>.</v>
      </c>
      <c r="M57" s="245"/>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row>
    <row r="58" spans="1:36" x14ac:dyDescent="0.2">
      <c r="A58" s="151"/>
      <c r="B58" s="234"/>
      <c r="C58" s="294" t="str">
        <f t="shared" si="10"/>
        <v>$2,000,000 to $2,999,999</v>
      </c>
      <c r="D58" s="160"/>
      <c r="E58" s="297">
        <f t="shared" ref="E58" si="22">E43</f>
        <v>2500000</v>
      </c>
      <c r="F58" s="161"/>
      <c r="G58" s="161"/>
      <c r="H58" s="161"/>
      <c r="I58" s="162"/>
      <c r="J58" s="262" t="str">
        <f t="shared" si="7"/>
        <v>.</v>
      </c>
      <c r="K58" s="262" t="str">
        <f t="shared" si="8"/>
        <v>.</v>
      </c>
      <c r="L58" s="263" t="str">
        <f t="shared" si="9"/>
        <v>.</v>
      </c>
      <c r="M58" s="245"/>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row>
    <row r="59" spans="1:36" x14ac:dyDescent="0.2">
      <c r="A59" s="151"/>
      <c r="B59" s="234"/>
      <c r="C59" s="294" t="str">
        <f t="shared" si="10"/>
        <v>$3,000,000 and greater</v>
      </c>
      <c r="D59" s="256"/>
      <c r="E59" s="298">
        <f t="shared" ref="E59" si="23">E44</f>
        <v>3000000</v>
      </c>
      <c r="F59" s="258"/>
      <c r="G59" s="258"/>
      <c r="H59" s="258"/>
      <c r="I59" s="259"/>
      <c r="J59" s="264" t="str">
        <f t="shared" si="7"/>
        <v>.</v>
      </c>
      <c r="K59" s="264" t="str">
        <f t="shared" si="8"/>
        <v>.</v>
      </c>
      <c r="L59" s="265" t="str">
        <f t="shared" si="9"/>
        <v>.</v>
      </c>
      <c r="M59" s="245"/>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row>
    <row r="60" spans="1:36" x14ac:dyDescent="0.2">
      <c r="A60" s="151"/>
      <c r="B60" s="234"/>
      <c r="C60" s="300" t="str">
        <f>'Wk1'!$D$16</f>
        <v>.</v>
      </c>
      <c r="D60" s="290"/>
      <c r="E60" s="291"/>
      <c r="F60" s="292"/>
      <c r="G60" s="292"/>
      <c r="H60" s="292"/>
      <c r="I60" s="293"/>
      <c r="J60" s="292"/>
      <c r="K60" s="292"/>
      <c r="L60" s="292"/>
      <c r="M60" s="245"/>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row>
    <row r="61" spans="1:36" x14ac:dyDescent="0.2">
      <c r="A61" s="151"/>
      <c r="B61" s="234"/>
      <c r="C61" s="295" t="str">
        <f>C46</f>
        <v>$0 to $99,999</v>
      </c>
      <c r="D61" s="157"/>
      <c r="E61" s="296">
        <f>E46</f>
        <v>50000</v>
      </c>
      <c r="F61" s="158"/>
      <c r="G61" s="158"/>
      <c r="H61" s="158"/>
      <c r="I61" s="159"/>
      <c r="J61" s="260" t="str">
        <f t="shared" ref="J61:J74" si="24">IF(G61-F61=0,".",G61-F61)</f>
        <v>.</v>
      </c>
      <c r="K61" s="260" t="str">
        <f t="shared" ref="K61:K74" si="25">IF(I61-H61=0,".",I61-H61)</f>
        <v>.</v>
      </c>
      <c r="L61" s="261" t="str">
        <f t="shared" ref="L61:L74" si="26">IF(H61=0,".",I61/H61)</f>
        <v>.</v>
      </c>
      <c r="M61" s="245"/>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row>
    <row r="62" spans="1:36" x14ac:dyDescent="0.2">
      <c r="A62" s="151"/>
      <c r="B62" s="234"/>
      <c r="C62" s="294" t="str">
        <f t="shared" ref="C62:C74" si="27">C47</f>
        <v>$100,000 to $199,999</v>
      </c>
      <c r="D62" s="160"/>
      <c r="E62" s="297">
        <f t="shared" ref="E62" si="28">E47</f>
        <v>150000</v>
      </c>
      <c r="F62" s="161"/>
      <c r="G62" s="161"/>
      <c r="H62" s="161"/>
      <c r="I62" s="162"/>
      <c r="J62" s="262" t="str">
        <f t="shared" si="24"/>
        <v>.</v>
      </c>
      <c r="K62" s="262" t="str">
        <f t="shared" si="25"/>
        <v>.</v>
      </c>
      <c r="L62" s="263" t="str">
        <f t="shared" si="26"/>
        <v>.</v>
      </c>
      <c r="M62" s="245"/>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row>
    <row r="63" spans="1:36" x14ac:dyDescent="0.2">
      <c r="A63" s="151"/>
      <c r="B63" s="234"/>
      <c r="C63" s="294" t="str">
        <f t="shared" si="27"/>
        <v>$200,000 to $299,999</v>
      </c>
      <c r="D63" s="160"/>
      <c r="E63" s="297">
        <f t="shared" ref="E63" si="29">E48</f>
        <v>250000</v>
      </c>
      <c r="F63" s="161"/>
      <c r="G63" s="161"/>
      <c r="H63" s="161"/>
      <c r="I63" s="162"/>
      <c r="J63" s="262" t="str">
        <f t="shared" si="24"/>
        <v>.</v>
      </c>
      <c r="K63" s="262" t="str">
        <f t="shared" si="25"/>
        <v>.</v>
      </c>
      <c r="L63" s="263" t="str">
        <f t="shared" si="26"/>
        <v>.</v>
      </c>
      <c r="M63" s="245"/>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row>
    <row r="64" spans="1:36" x14ac:dyDescent="0.2">
      <c r="A64" s="151"/>
      <c r="B64" s="234"/>
      <c r="C64" s="294" t="str">
        <f t="shared" si="27"/>
        <v>$300,000 to $399,999</v>
      </c>
      <c r="D64" s="160"/>
      <c r="E64" s="297">
        <f t="shared" ref="E64" si="30">E49</f>
        <v>350000</v>
      </c>
      <c r="F64" s="161"/>
      <c r="G64" s="161"/>
      <c r="H64" s="161"/>
      <c r="I64" s="162"/>
      <c r="J64" s="262" t="str">
        <f t="shared" si="24"/>
        <v>.</v>
      </c>
      <c r="K64" s="262" t="str">
        <f t="shared" si="25"/>
        <v>.</v>
      </c>
      <c r="L64" s="263" t="str">
        <f t="shared" si="26"/>
        <v>.</v>
      </c>
      <c r="M64" s="245"/>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row>
    <row r="65" spans="1:36" x14ac:dyDescent="0.2">
      <c r="A65" s="151"/>
      <c r="B65" s="234"/>
      <c r="C65" s="294" t="str">
        <f t="shared" si="27"/>
        <v>$400,000 to $499,999</v>
      </c>
      <c r="D65" s="160"/>
      <c r="E65" s="297">
        <f t="shared" ref="E65" si="31">E50</f>
        <v>450000</v>
      </c>
      <c r="F65" s="161"/>
      <c r="G65" s="161"/>
      <c r="H65" s="161"/>
      <c r="I65" s="162"/>
      <c r="J65" s="262" t="str">
        <f t="shared" si="24"/>
        <v>.</v>
      </c>
      <c r="K65" s="262" t="str">
        <f t="shared" si="25"/>
        <v>.</v>
      </c>
      <c r="L65" s="263" t="str">
        <f t="shared" si="26"/>
        <v>.</v>
      </c>
      <c r="M65" s="245"/>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row>
    <row r="66" spans="1:36" x14ac:dyDescent="0.2">
      <c r="A66" s="151"/>
      <c r="B66" s="234"/>
      <c r="C66" s="294" t="str">
        <f t="shared" si="27"/>
        <v>$500,000 to $599,999</v>
      </c>
      <c r="D66" s="160"/>
      <c r="E66" s="297">
        <f t="shared" ref="E66" si="32">E51</f>
        <v>550000</v>
      </c>
      <c r="F66" s="161"/>
      <c r="G66" s="161"/>
      <c r="H66" s="161"/>
      <c r="I66" s="162"/>
      <c r="J66" s="262" t="str">
        <f t="shared" si="24"/>
        <v>.</v>
      </c>
      <c r="K66" s="262" t="str">
        <f t="shared" si="25"/>
        <v>.</v>
      </c>
      <c r="L66" s="263" t="str">
        <f t="shared" si="26"/>
        <v>.</v>
      </c>
      <c r="M66" s="245"/>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row>
    <row r="67" spans="1:36" x14ac:dyDescent="0.2">
      <c r="A67" s="151"/>
      <c r="B67" s="234"/>
      <c r="C67" s="294" t="str">
        <f t="shared" si="27"/>
        <v>$600,000 to $699,999</v>
      </c>
      <c r="D67" s="160"/>
      <c r="E67" s="297">
        <f t="shared" ref="E67" si="33">E52</f>
        <v>650000</v>
      </c>
      <c r="F67" s="161"/>
      <c r="G67" s="161"/>
      <c r="H67" s="161"/>
      <c r="I67" s="162"/>
      <c r="J67" s="262" t="str">
        <f t="shared" si="24"/>
        <v>.</v>
      </c>
      <c r="K67" s="262" t="str">
        <f t="shared" si="25"/>
        <v>.</v>
      </c>
      <c r="L67" s="263" t="str">
        <f t="shared" si="26"/>
        <v>.</v>
      </c>
      <c r="M67" s="245"/>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row>
    <row r="68" spans="1:36" x14ac:dyDescent="0.2">
      <c r="A68" s="151"/>
      <c r="B68" s="234"/>
      <c r="C68" s="294" t="str">
        <f t="shared" si="27"/>
        <v>$700,000 to $799,999</v>
      </c>
      <c r="D68" s="160"/>
      <c r="E68" s="297">
        <f t="shared" ref="E68" si="34">E53</f>
        <v>750000</v>
      </c>
      <c r="F68" s="161"/>
      <c r="G68" s="161"/>
      <c r="H68" s="161"/>
      <c r="I68" s="162"/>
      <c r="J68" s="262" t="str">
        <f t="shared" si="24"/>
        <v>.</v>
      </c>
      <c r="K68" s="262" t="str">
        <f t="shared" si="25"/>
        <v>.</v>
      </c>
      <c r="L68" s="263" t="str">
        <f t="shared" si="26"/>
        <v>.</v>
      </c>
      <c r="M68" s="245"/>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row>
    <row r="69" spans="1:36" x14ac:dyDescent="0.2">
      <c r="A69" s="151"/>
      <c r="B69" s="234"/>
      <c r="C69" s="294" t="str">
        <f t="shared" si="27"/>
        <v>$800,000 to $899,999</v>
      </c>
      <c r="D69" s="160"/>
      <c r="E69" s="297">
        <f t="shared" ref="E69" si="35">E54</f>
        <v>850000</v>
      </c>
      <c r="F69" s="161"/>
      <c r="G69" s="161"/>
      <c r="H69" s="161"/>
      <c r="I69" s="162"/>
      <c r="J69" s="262" t="str">
        <f t="shared" si="24"/>
        <v>.</v>
      </c>
      <c r="K69" s="262" t="str">
        <f t="shared" si="25"/>
        <v>.</v>
      </c>
      <c r="L69" s="263" t="str">
        <f t="shared" si="26"/>
        <v>.</v>
      </c>
      <c r="M69" s="245"/>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row>
    <row r="70" spans="1:36" x14ac:dyDescent="0.2">
      <c r="A70" s="151"/>
      <c r="B70" s="234"/>
      <c r="C70" s="294" t="str">
        <f t="shared" si="27"/>
        <v>$900,000 to $999,999</v>
      </c>
      <c r="D70" s="160"/>
      <c r="E70" s="297">
        <f t="shared" ref="E70" si="36">E55</f>
        <v>950000</v>
      </c>
      <c r="F70" s="161"/>
      <c r="G70" s="161"/>
      <c r="H70" s="161"/>
      <c r="I70" s="162"/>
      <c r="J70" s="262" t="str">
        <f t="shared" si="24"/>
        <v>.</v>
      </c>
      <c r="K70" s="262" t="str">
        <f t="shared" si="25"/>
        <v>.</v>
      </c>
      <c r="L70" s="263" t="str">
        <f t="shared" si="26"/>
        <v>.</v>
      </c>
      <c r="M70" s="245"/>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row>
    <row r="71" spans="1:36" x14ac:dyDescent="0.2">
      <c r="A71" s="151"/>
      <c r="B71" s="234"/>
      <c r="C71" s="294" t="str">
        <f t="shared" si="27"/>
        <v>$1,000,000 to $1,499,999</v>
      </c>
      <c r="D71" s="160"/>
      <c r="E71" s="297">
        <f t="shared" ref="E71" si="37">E56</f>
        <v>1250000</v>
      </c>
      <c r="F71" s="161"/>
      <c r="G71" s="161"/>
      <c r="H71" s="161"/>
      <c r="I71" s="162"/>
      <c r="J71" s="262" t="str">
        <f t="shared" si="24"/>
        <v>.</v>
      </c>
      <c r="K71" s="262" t="str">
        <f t="shared" si="25"/>
        <v>.</v>
      </c>
      <c r="L71" s="263" t="str">
        <f t="shared" si="26"/>
        <v>.</v>
      </c>
      <c r="M71" s="245"/>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row>
    <row r="72" spans="1:36" x14ac:dyDescent="0.2">
      <c r="A72" s="151"/>
      <c r="B72" s="234"/>
      <c r="C72" s="294" t="str">
        <f t="shared" si="27"/>
        <v>$1,500,000 to $1,999,999</v>
      </c>
      <c r="D72" s="160"/>
      <c r="E72" s="297">
        <f t="shared" ref="E72" si="38">E57</f>
        <v>1750000</v>
      </c>
      <c r="F72" s="161"/>
      <c r="G72" s="161"/>
      <c r="H72" s="161"/>
      <c r="I72" s="162"/>
      <c r="J72" s="262" t="str">
        <f t="shared" si="24"/>
        <v>.</v>
      </c>
      <c r="K72" s="262" t="str">
        <f t="shared" si="25"/>
        <v>.</v>
      </c>
      <c r="L72" s="263" t="str">
        <f t="shared" si="26"/>
        <v>.</v>
      </c>
      <c r="M72" s="245"/>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row>
    <row r="73" spans="1:36" x14ac:dyDescent="0.2">
      <c r="A73" s="151"/>
      <c r="B73" s="234"/>
      <c r="C73" s="294" t="str">
        <f t="shared" si="27"/>
        <v>$2,000,000 to $2,999,999</v>
      </c>
      <c r="D73" s="160"/>
      <c r="E73" s="297">
        <f t="shared" ref="E73" si="39">E58</f>
        <v>2500000</v>
      </c>
      <c r="F73" s="161"/>
      <c r="G73" s="161"/>
      <c r="H73" s="161"/>
      <c r="I73" s="162"/>
      <c r="J73" s="262" t="str">
        <f t="shared" si="24"/>
        <v>.</v>
      </c>
      <c r="K73" s="262" t="str">
        <f t="shared" si="25"/>
        <v>.</v>
      </c>
      <c r="L73" s="263" t="str">
        <f t="shared" si="26"/>
        <v>.</v>
      </c>
      <c r="M73" s="245"/>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row>
    <row r="74" spans="1:36" x14ac:dyDescent="0.2">
      <c r="A74" s="151"/>
      <c r="B74" s="234"/>
      <c r="C74" s="294" t="str">
        <f t="shared" si="27"/>
        <v>$3,000,000 and greater</v>
      </c>
      <c r="D74" s="256"/>
      <c r="E74" s="298">
        <f t="shared" ref="E74" si="40">E59</f>
        <v>3000000</v>
      </c>
      <c r="F74" s="258"/>
      <c r="G74" s="258"/>
      <c r="H74" s="258"/>
      <c r="I74" s="259"/>
      <c r="J74" s="264" t="str">
        <f t="shared" si="24"/>
        <v>.</v>
      </c>
      <c r="K74" s="264" t="str">
        <f t="shared" si="25"/>
        <v>.</v>
      </c>
      <c r="L74" s="265" t="str">
        <f t="shared" si="26"/>
        <v>.</v>
      </c>
      <c r="M74" s="245"/>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row>
    <row r="75" spans="1:36" x14ac:dyDescent="0.2">
      <c r="A75" s="151"/>
      <c r="B75" s="234"/>
      <c r="C75" s="300" t="str">
        <f>'Wk1'!$D$17</f>
        <v>.</v>
      </c>
      <c r="D75" s="290"/>
      <c r="E75" s="291"/>
      <c r="F75" s="292"/>
      <c r="G75" s="292"/>
      <c r="H75" s="292"/>
      <c r="I75" s="293"/>
      <c r="J75" s="292"/>
      <c r="K75" s="292"/>
      <c r="L75" s="292"/>
      <c r="M75" s="245"/>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row>
    <row r="76" spans="1:36" x14ac:dyDescent="0.2">
      <c r="A76" s="151"/>
      <c r="B76" s="234"/>
      <c r="C76" s="295" t="str">
        <f>C61</f>
        <v>$0 to $99,999</v>
      </c>
      <c r="D76" s="157"/>
      <c r="E76" s="296">
        <f>E61</f>
        <v>50000</v>
      </c>
      <c r="F76" s="158"/>
      <c r="G76" s="158"/>
      <c r="H76" s="158"/>
      <c r="I76" s="159"/>
      <c r="J76" s="260" t="str">
        <f t="shared" ref="J76:J89" si="41">IF(G76-F76=0,".",G76-F76)</f>
        <v>.</v>
      </c>
      <c r="K76" s="260" t="str">
        <f t="shared" ref="K76:K89" si="42">IF(I76-H76=0,".",I76-H76)</f>
        <v>.</v>
      </c>
      <c r="L76" s="261" t="str">
        <f t="shared" ref="L76:L89" si="43">IF(H76=0,".",I76/H76)</f>
        <v>.</v>
      </c>
      <c r="M76" s="245"/>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row>
    <row r="77" spans="1:36" x14ac:dyDescent="0.2">
      <c r="A77" s="151"/>
      <c r="B77" s="234"/>
      <c r="C77" s="294" t="str">
        <f t="shared" ref="C77:C89" si="44">C62</f>
        <v>$100,000 to $199,999</v>
      </c>
      <c r="D77" s="160"/>
      <c r="E77" s="297">
        <f t="shared" ref="E77" si="45">E62</f>
        <v>150000</v>
      </c>
      <c r="F77" s="161"/>
      <c r="G77" s="161"/>
      <c r="H77" s="161"/>
      <c r="I77" s="162"/>
      <c r="J77" s="262" t="str">
        <f t="shared" si="41"/>
        <v>.</v>
      </c>
      <c r="K77" s="262" t="str">
        <f t="shared" si="42"/>
        <v>.</v>
      </c>
      <c r="L77" s="263" t="str">
        <f t="shared" si="43"/>
        <v>.</v>
      </c>
      <c r="M77" s="245"/>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row>
    <row r="78" spans="1:36" x14ac:dyDescent="0.2">
      <c r="A78" s="151"/>
      <c r="B78" s="234"/>
      <c r="C78" s="294" t="str">
        <f t="shared" si="44"/>
        <v>$200,000 to $299,999</v>
      </c>
      <c r="D78" s="160"/>
      <c r="E78" s="297">
        <f t="shared" ref="E78" si="46">E63</f>
        <v>250000</v>
      </c>
      <c r="F78" s="161"/>
      <c r="G78" s="161"/>
      <c r="H78" s="161"/>
      <c r="I78" s="162"/>
      <c r="J78" s="262" t="str">
        <f t="shared" si="41"/>
        <v>.</v>
      </c>
      <c r="K78" s="262" t="str">
        <f t="shared" si="42"/>
        <v>.</v>
      </c>
      <c r="L78" s="263" t="str">
        <f t="shared" si="43"/>
        <v>.</v>
      </c>
      <c r="M78" s="245"/>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row>
    <row r="79" spans="1:36" x14ac:dyDescent="0.2">
      <c r="A79" s="151"/>
      <c r="B79" s="234"/>
      <c r="C79" s="294" t="str">
        <f t="shared" si="44"/>
        <v>$300,000 to $399,999</v>
      </c>
      <c r="D79" s="160"/>
      <c r="E79" s="297">
        <f t="shared" ref="E79" si="47">E64</f>
        <v>350000</v>
      </c>
      <c r="F79" s="161"/>
      <c r="G79" s="161"/>
      <c r="H79" s="161"/>
      <c r="I79" s="162"/>
      <c r="J79" s="262" t="str">
        <f t="shared" si="41"/>
        <v>.</v>
      </c>
      <c r="K79" s="262" t="str">
        <f t="shared" si="42"/>
        <v>.</v>
      </c>
      <c r="L79" s="263" t="str">
        <f t="shared" si="43"/>
        <v>.</v>
      </c>
      <c r="M79" s="245"/>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row>
    <row r="80" spans="1:36" x14ac:dyDescent="0.2">
      <c r="A80" s="151"/>
      <c r="B80" s="234"/>
      <c r="C80" s="294" t="str">
        <f t="shared" si="44"/>
        <v>$400,000 to $499,999</v>
      </c>
      <c r="D80" s="160"/>
      <c r="E80" s="297">
        <f t="shared" ref="E80" si="48">E65</f>
        <v>450000</v>
      </c>
      <c r="F80" s="161"/>
      <c r="G80" s="161"/>
      <c r="H80" s="161"/>
      <c r="I80" s="162"/>
      <c r="J80" s="262" t="str">
        <f t="shared" si="41"/>
        <v>.</v>
      </c>
      <c r="K80" s="262" t="str">
        <f t="shared" si="42"/>
        <v>.</v>
      </c>
      <c r="L80" s="263" t="str">
        <f t="shared" si="43"/>
        <v>.</v>
      </c>
      <c r="M80" s="245"/>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row>
    <row r="81" spans="1:36" x14ac:dyDescent="0.2">
      <c r="A81" s="151"/>
      <c r="B81" s="234"/>
      <c r="C81" s="294" t="str">
        <f t="shared" si="44"/>
        <v>$500,000 to $599,999</v>
      </c>
      <c r="D81" s="160"/>
      <c r="E81" s="297">
        <f t="shared" ref="E81" si="49">E66</f>
        <v>550000</v>
      </c>
      <c r="F81" s="161"/>
      <c r="G81" s="161"/>
      <c r="H81" s="161"/>
      <c r="I81" s="162"/>
      <c r="J81" s="262" t="str">
        <f t="shared" si="41"/>
        <v>.</v>
      </c>
      <c r="K81" s="262" t="str">
        <f t="shared" si="42"/>
        <v>.</v>
      </c>
      <c r="L81" s="263" t="str">
        <f t="shared" si="43"/>
        <v>.</v>
      </c>
      <c r="M81" s="245"/>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row>
    <row r="82" spans="1:36" x14ac:dyDescent="0.2">
      <c r="A82" s="151"/>
      <c r="B82" s="234"/>
      <c r="C82" s="294" t="str">
        <f t="shared" si="44"/>
        <v>$600,000 to $699,999</v>
      </c>
      <c r="D82" s="160"/>
      <c r="E82" s="297">
        <f t="shared" ref="E82" si="50">E67</f>
        <v>650000</v>
      </c>
      <c r="F82" s="161"/>
      <c r="G82" s="161"/>
      <c r="H82" s="161"/>
      <c r="I82" s="162"/>
      <c r="J82" s="262" t="str">
        <f t="shared" si="41"/>
        <v>.</v>
      </c>
      <c r="K82" s="262" t="str">
        <f t="shared" si="42"/>
        <v>.</v>
      </c>
      <c r="L82" s="263" t="str">
        <f t="shared" si="43"/>
        <v>.</v>
      </c>
      <c r="M82" s="245"/>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row>
    <row r="83" spans="1:36" x14ac:dyDescent="0.2">
      <c r="A83" s="151"/>
      <c r="B83" s="234"/>
      <c r="C83" s="294" t="str">
        <f t="shared" si="44"/>
        <v>$700,000 to $799,999</v>
      </c>
      <c r="D83" s="160"/>
      <c r="E83" s="297">
        <f t="shared" ref="E83" si="51">E68</f>
        <v>750000</v>
      </c>
      <c r="F83" s="161"/>
      <c r="G83" s="161"/>
      <c r="H83" s="161"/>
      <c r="I83" s="162"/>
      <c r="J83" s="262" t="str">
        <f t="shared" si="41"/>
        <v>.</v>
      </c>
      <c r="K83" s="262" t="str">
        <f t="shared" si="42"/>
        <v>.</v>
      </c>
      <c r="L83" s="263" t="str">
        <f t="shared" si="43"/>
        <v>.</v>
      </c>
      <c r="M83" s="245"/>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row>
    <row r="84" spans="1:36" x14ac:dyDescent="0.2">
      <c r="A84" s="151"/>
      <c r="B84" s="234"/>
      <c r="C84" s="294" t="str">
        <f t="shared" si="44"/>
        <v>$800,000 to $899,999</v>
      </c>
      <c r="D84" s="160"/>
      <c r="E84" s="297">
        <f t="shared" ref="E84" si="52">E69</f>
        <v>850000</v>
      </c>
      <c r="F84" s="161"/>
      <c r="G84" s="161"/>
      <c r="H84" s="161"/>
      <c r="I84" s="162"/>
      <c r="J84" s="262" t="str">
        <f t="shared" si="41"/>
        <v>.</v>
      </c>
      <c r="K84" s="262" t="str">
        <f t="shared" si="42"/>
        <v>.</v>
      </c>
      <c r="L84" s="263" t="str">
        <f t="shared" si="43"/>
        <v>.</v>
      </c>
      <c r="M84" s="245"/>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row>
    <row r="85" spans="1:36" x14ac:dyDescent="0.2">
      <c r="A85" s="151"/>
      <c r="B85" s="234"/>
      <c r="C85" s="294" t="str">
        <f t="shared" si="44"/>
        <v>$900,000 to $999,999</v>
      </c>
      <c r="D85" s="160"/>
      <c r="E85" s="297">
        <f t="shared" ref="E85" si="53">E70</f>
        <v>950000</v>
      </c>
      <c r="F85" s="161"/>
      <c r="G85" s="161"/>
      <c r="H85" s="161"/>
      <c r="I85" s="162"/>
      <c r="J85" s="262" t="str">
        <f t="shared" si="41"/>
        <v>.</v>
      </c>
      <c r="K85" s="262" t="str">
        <f t="shared" si="42"/>
        <v>.</v>
      </c>
      <c r="L85" s="263" t="str">
        <f t="shared" si="43"/>
        <v>.</v>
      </c>
      <c r="M85" s="245"/>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row>
    <row r="86" spans="1:36" x14ac:dyDescent="0.2">
      <c r="A86" s="151"/>
      <c r="B86" s="234"/>
      <c r="C86" s="294" t="str">
        <f t="shared" si="44"/>
        <v>$1,000,000 to $1,499,999</v>
      </c>
      <c r="D86" s="160"/>
      <c r="E86" s="297">
        <f t="shared" ref="E86" si="54">E71</f>
        <v>1250000</v>
      </c>
      <c r="F86" s="161"/>
      <c r="G86" s="161"/>
      <c r="H86" s="161"/>
      <c r="I86" s="162"/>
      <c r="J86" s="262" t="str">
        <f t="shared" si="41"/>
        <v>.</v>
      </c>
      <c r="K86" s="262" t="str">
        <f t="shared" si="42"/>
        <v>.</v>
      </c>
      <c r="L86" s="263" t="str">
        <f t="shared" si="43"/>
        <v>.</v>
      </c>
      <c r="M86" s="245"/>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row>
    <row r="87" spans="1:36" x14ac:dyDescent="0.2">
      <c r="A87" s="151"/>
      <c r="B87" s="234"/>
      <c r="C87" s="294" t="str">
        <f t="shared" si="44"/>
        <v>$1,500,000 to $1,999,999</v>
      </c>
      <c r="D87" s="160"/>
      <c r="E87" s="297">
        <f t="shared" ref="E87" si="55">E72</f>
        <v>1750000</v>
      </c>
      <c r="F87" s="161"/>
      <c r="G87" s="161"/>
      <c r="H87" s="161"/>
      <c r="I87" s="162"/>
      <c r="J87" s="262" t="str">
        <f t="shared" si="41"/>
        <v>.</v>
      </c>
      <c r="K87" s="262" t="str">
        <f t="shared" si="42"/>
        <v>.</v>
      </c>
      <c r="L87" s="263" t="str">
        <f t="shared" si="43"/>
        <v>.</v>
      </c>
      <c r="M87" s="245"/>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row>
    <row r="88" spans="1:36" x14ac:dyDescent="0.2">
      <c r="A88" s="151"/>
      <c r="B88" s="234"/>
      <c r="C88" s="294" t="str">
        <f t="shared" si="44"/>
        <v>$2,000,000 to $2,999,999</v>
      </c>
      <c r="D88" s="160"/>
      <c r="E88" s="297">
        <f t="shared" ref="E88" si="56">E73</f>
        <v>2500000</v>
      </c>
      <c r="F88" s="161"/>
      <c r="G88" s="161"/>
      <c r="H88" s="161"/>
      <c r="I88" s="162"/>
      <c r="J88" s="262" t="str">
        <f t="shared" si="41"/>
        <v>.</v>
      </c>
      <c r="K88" s="262" t="str">
        <f t="shared" si="42"/>
        <v>.</v>
      </c>
      <c r="L88" s="263" t="str">
        <f t="shared" si="43"/>
        <v>.</v>
      </c>
      <c r="M88" s="245"/>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row>
    <row r="89" spans="1:36" x14ac:dyDescent="0.2">
      <c r="A89" s="151"/>
      <c r="B89" s="234"/>
      <c r="C89" s="294" t="str">
        <f t="shared" si="44"/>
        <v>$3,000,000 and greater</v>
      </c>
      <c r="D89" s="256"/>
      <c r="E89" s="298">
        <f t="shared" ref="E89" si="57">E74</f>
        <v>3000000</v>
      </c>
      <c r="F89" s="258"/>
      <c r="G89" s="258"/>
      <c r="H89" s="258"/>
      <c r="I89" s="259"/>
      <c r="J89" s="264" t="str">
        <f t="shared" si="41"/>
        <v>.</v>
      </c>
      <c r="K89" s="264" t="str">
        <f t="shared" si="42"/>
        <v>.</v>
      </c>
      <c r="L89" s="265" t="str">
        <f t="shared" si="43"/>
        <v>.</v>
      </c>
      <c r="M89" s="245"/>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row>
    <row r="90" spans="1:36" ht="12.75" thickBot="1" x14ac:dyDescent="0.25">
      <c r="A90" s="154"/>
      <c r="B90" s="246"/>
      <c r="C90" s="299"/>
      <c r="D90" s="247"/>
      <c r="E90" s="247"/>
      <c r="F90" s="247"/>
      <c r="G90" s="247"/>
      <c r="H90" s="247"/>
      <c r="I90" s="247"/>
      <c r="J90" s="247"/>
      <c r="K90" s="247"/>
      <c r="L90" s="247"/>
      <c r="M90" s="248"/>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row>
    <row r="91" spans="1:36" ht="12.75" hidden="1" x14ac:dyDescent="0.2">
      <c r="A91" s="154"/>
      <c r="B91" s="155"/>
      <c r="C91" s="128"/>
      <c r="D91" s="128"/>
      <c r="E91" s="155"/>
      <c r="F91" s="155"/>
      <c r="G91" s="155"/>
      <c r="H91" s="155"/>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row>
    <row r="92" spans="1:36" ht="12.75" hidden="1" x14ac:dyDescent="0.2">
      <c r="A92" s="154"/>
      <c r="B92" s="155"/>
      <c r="C92" s="128" t="s">
        <v>333</v>
      </c>
      <c r="D92" s="128"/>
      <c r="E92" s="155"/>
      <c r="F92" s="155"/>
      <c r="G92" s="155"/>
      <c r="H92" s="155"/>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row>
    <row r="93" spans="1:36" ht="12.75" hidden="1" x14ac:dyDescent="0.2">
      <c r="A93" s="154"/>
      <c r="B93" s="155"/>
      <c r="C93" s="128" t="s">
        <v>334</v>
      </c>
      <c r="D93" s="128"/>
      <c r="E93" s="155"/>
      <c r="F93" s="155"/>
      <c r="G93" s="155"/>
      <c r="H93" s="155"/>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row>
    <row r="94" spans="1:36" ht="12.75" hidden="1" x14ac:dyDescent="0.2">
      <c r="A94" s="154"/>
      <c r="B94" s="155"/>
      <c r="C94" s="128" t="s">
        <v>335</v>
      </c>
      <c r="D94" s="128"/>
      <c r="E94" s="155"/>
      <c r="F94" s="155"/>
      <c r="G94" s="155"/>
      <c r="H94" s="155"/>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row>
    <row r="95" spans="1:36" ht="12.75" hidden="1" x14ac:dyDescent="0.2">
      <c r="A95" s="154"/>
      <c r="B95" s="155"/>
      <c r="C95" s="128" t="s">
        <v>336</v>
      </c>
      <c r="D95" s="128"/>
      <c r="E95" s="155"/>
      <c r="F95" s="155"/>
      <c r="G95" s="155"/>
      <c r="H95" s="155"/>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row>
    <row r="96" spans="1:36" hidden="1" x14ac:dyDescent="0.2">
      <c r="A96" s="154"/>
      <c r="B96" s="155"/>
      <c r="C96" s="155"/>
      <c r="D96" s="155"/>
      <c r="E96" s="155"/>
      <c r="F96" s="155"/>
      <c r="G96" s="155"/>
      <c r="H96" s="155"/>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row>
    <row r="97" spans="1:36" x14ac:dyDescent="0.2">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row>
    <row r="98" spans="1:36" x14ac:dyDescent="0.2">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row>
    <row r="99" spans="1:36" x14ac:dyDescent="0.2">
      <c r="A99" s="154"/>
      <c r="B99" s="154"/>
      <c r="C99" s="154"/>
      <c r="D99" s="156"/>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row>
    <row r="100" spans="1:36" x14ac:dyDescent="0.2">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row>
    <row r="101" spans="1:36" x14ac:dyDescent="0.2">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row>
    <row r="102" spans="1:36" x14ac:dyDescent="0.2">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row>
    <row r="103" spans="1:36" x14ac:dyDescent="0.2">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row>
    <row r="104" spans="1:36" x14ac:dyDescent="0.2">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row>
    <row r="105" spans="1:36" x14ac:dyDescent="0.2">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row>
    <row r="106" spans="1:36" x14ac:dyDescent="0.2">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row>
    <row r="107" spans="1:36" x14ac:dyDescent="0.2">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row>
    <row r="108" spans="1:36" x14ac:dyDescent="0.2">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row>
    <row r="109" spans="1:36" x14ac:dyDescent="0.2">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c r="AG109" s="154"/>
      <c r="AH109" s="154"/>
      <c r="AI109" s="154"/>
      <c r="AJ109" s="154"/>
    </row>
    <row r="110" spans="1:36" x14ac:dyDescent="0.2">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row>
    <row r="111" spans="1:36" x14ac:dyDescent="0.2">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row>
    <row r="112" spans="1:36" x14ac:dyDescent="0.2">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4"/>
      <c r="AI112" s="154"/>
      <c r="AJ112" s="154"/>
    </row>
    <row r="113" spans="1:36" x14ac:dyDescent="0.2">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row>
    <row r="114" spans="1:36" x14ac:dyDescent="0.2">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row>
    <row r="115" spans="1:36" x14ac:dyDescent="0.2">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row>
    <row r="116" spans="1:36" x14ac:dyDescent="0.2">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row>
    <row r="117" spans="1:36" x14ac:dyDescent="0.2">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row>
    <row r="118" spans="1:36" x14ac:dyDescent="0.2">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row>
    <row r="119" spans="1:36" x14ac:dyDescent="0.2">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row>
    <row r="120" spans="1:36" x14ac:dyDescent="0.2">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row>
    <row r="121" spans="1:36" x14ac:dyDescent="0.2">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row>
    <row r="122" spans="1:36" x14ac:dyDescent="0.2">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row>
    <row r="123" spans="1:36" x14ac:dyDescent="0.2">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row>
    <row r="124" spans="1:36" x14ac:dyDescent="0.2">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row>
    <row r="125" spans="1:36" x14ac:dyDescent="0.2">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row>
    <row r="126" spans="1:36" x14ac:dyDescent="0.2">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row>
    <row r="127" spans="1:36" x14ac:dyDescent="0.2">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row>
    <row r="128" spans="1:36" x14ac:dyDescent="0.2">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row>
    <row r="129" spans="1:36" x14ac:dyDescent="0.2">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row>
    <row r="130" spans="1:36" x14ac:dyDescent="0.2">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row>
    <row r="131" spans="1:36" x14ac:dyDescent="0.2">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row>
    <row r="132" spans="1:36" x14ac:dyDescent="0.2">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row>
    <row r="133" spans="1:36" x14ac:dyDescent="0.2">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row>
    <row r="134" spans="1:36" x14ac:dyDescent="0.2">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row>
    <row r="135" spans="1:36" x14ac:dyDescent="0.2">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row>
    <row r="136" spans="1:36" x14ac:dyDescent="0.2">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row>
    <row r="137" spans="1:36" x14ac:dyDescent="0.2">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row>
    <row r="138" spans="1:36" x14ac:dyDescent="0.2">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row>
    <row r="139" spans="1:36" x14ac:dyDescent="0.2">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row>
    <row r="140" spans="1:36" x14ac:dyDescent="0.2">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row>
    <row r="141" spans="1:36" x14ac:dyDescent="0.2">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row>
    <row r="142" spans="1:36" x14ac:dyDescent="0.2">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row>
    <row r="143" spans="1:36" x14ac:dyDescent="0.2">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row>
    <row r="144" spans="1:36" x14ac:dyDescent="0.2">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row>
    <row r="145" spans="1:36" x14ac:dyDescent="0.2">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row>
    <row r="146" spans="1:36" x14ac:dyDescent="0.2">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row>
    <row r="147" spans="1:36" x14ac:dyDescent="0.2">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row>
    <row r="148" spans="1:36" x14ac:dyDescent="0.2">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row>
    <row r="149" spans="1:36" x14ac:dyDescent="0.2">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row>
    <row r="150" spans="1:36" x14ac:dyDescent="0.2">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row>
    <row r="151" spans="1:36" x14ac:dyDescent="0.2">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row>
    <row r="152" spans="1:36" x14ac:dyDescent="0.2">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c r="AG152" s="154"/>
      <c r="AH152" s="154"/>
      <c r="AI152" s="154"/>
      <c r="AJ152" s="154"/>
    </row>
    <row r="153" spans="1:36" x14ac:dyDescent="0.2">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c r="AF153" s="154"/>
      <c r="AG153" s="154"/>
      <c r="AH153" s="154"/>
      <c r="AI153" s="154"/>
      <c r="AJ153" s="154"/>
    </row>
    <row r="154" spans="1:36" x14ac:dyDescent="0.2">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row>
    <row r="155" spans="1:36" x14ac:dyDescent="0.2">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154"/>
    </row>
    <row r="156" spans="1:36" x14ac:dyDescent="0.2">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c r="AF156" s="154"/>
      <c r="AG156" s="154"/>
      <c r="AH156" s="154"/>
      <c r="AI156" s="154"/>
      <c r="AJ156" s="154"/>
    </row>
    <row r="157" spans="1:36" x14ac:dyDescent="0.2">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4"/>
      <c r="AE157" s="154"/>
      <c r="AF157" s="154"/>
      <c r="AG157" s="154"/>
      <c r="AH157" s="154"/>
      <c r="AI157" s="154"/>
      <c r="AJ157" s="154"/>
    </row>
    <row r="158" spans="1:36" x14ac:dyDescent="0.2">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row>
    <row r="159" spans="1:36" x14ac:dyDescent="0.2">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c r="AE159" s="154"/>
      <c r="AF159" s="154"/>
      <c r="AG159" s="154"/>
      <c r="AH159" s="154"/>
      <c r="AI159" s="154"/>
      <c r="AJ159" s="154"/>
    </row>
    <row r="160" spans="1:36" x14ac:dyDescent="0.2">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154"/>
      <c r="AE160" s="154"/>
      <c r="AF160" s="154"/>
      <c r="AG160" s="154"/>
      <c r="AH160" s="154"/>
      <c r="AI160" s="154"/>
      <c r="AJ160" s="154"/>
    </row>
    <row r="161" spans="1:36" x14ac:dyDescent="0.2">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c r="AF161" s="154"/>
      <c r="AG161" s="154"/>
      <c r="AH161" s="154"/>
      <c r="AI161" s="154"/>
      <c r="AJ161" s="154"/>
    </row>
    <row r="162" spans="1:36" x14ac:dyDescent="0.2">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row>
    <row r="163" spans="1:36" x14ac:dyDescent="0.2">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c r="Z163" s="154"/>
      <c r="AA163" s="154"/>
      <c r="AB163" s="154"/>
      <c r="AC163" s="154"/>
      <c r="AD163" s="154"/>
      <c r="AE163" s="154"/>
      <c r="AF163" s="154"/>
      <c r="AG163" s="154"/>
      <c r="AH163" s="154"/>
      <c r="AI163" s="154"/>
      <c r="AJ163" s="154"/>
    </row>
    <row r="164" spans="1:36" x14ac:dyDescent="0.2">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c r="Z164" s="154"/>
      <c r="AA164" s="154"/>
      <c r="AB164" s="154"/>
      <c r="AC164" s="154"/>
      <c r="AD164" s="154"/>
      <c r="AE164" s="154"/>
      <c r="AF164" s="154"/>
      <c r="AG164" s="154"/>
      <c r="AH164" s="154"/>
      <c r="AI164" s="154"/>
      <c r="AJ164" s="154"/>
    </row>
    <row r="165" spans="1:36" x14ac:dyDescent="0.2">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54"/>
      <c r="AE165" s="154"/>
      <c r="AF165" s="154"/>
      <c r="AG165" s="154"/>
      <c r="AH165" s="154"/>
      <c r="AI165" s="154"/>
      <c r="AJ165" s="154"/>
    </row>
    <row r="166" spans="1:36" x14ac:dyDescent="0.2">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4"/>
      <c r="AA166" s="154"/>
      <c r="AB166" s="154"/>
      <c r="AC166" s="154"/>
      <c r="AD166" s="154"/>
      <c r="AE166" s="154"/>
      <c r="AF166" s="154"/>
      <c r="AG166" s="154"/>
      <c r="AH166" s="154"/>
      <c r="AI166" s="154"/>
      <c r="AJ166" s="154"/>
    </row>
    <row r="167" spans="1:36" x14ac:dyDescent="0.2">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54"/>
      <c r="AE167" s="154"/>
      <c r="AF167" s="154"/>
      <c r="AG167" s="154"/>
      <c r="AH167" s="154"/>
      <c r="AI167" s="154"/>
      <c r="AJ167" s="154"/>
    </row>
    <row r="168" spans="1:36" x14ac:dyDescent="0.2">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154"/>
      <c r="AE168" s="154"/>
      <c r="AF168" s="154"/>
      <c r="AG168" s="154"/>
      <c r="AH168" s="154"/>
      <c r="AI168" s="154"/>
      <c r="AJ168" s="154"/>
    </row>
    <row r="169" spans="1:36" x14ac:dyDescent="0.2">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row>
    <row r="170" spans="1:36" x14ac:dyDescent="0.2">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row>
    <row r="171" spans="1:36" x14ac:dyDescent="0.2">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c r="Z171" s="154"/>
      <c r="AA171" s="154"/>
      <c r="AB171" s="154"/>
      <c r="AC171" s="154"/>
      <c r="AD171" s="154"/>
      <c r="AE171" s="154"/>
      <c r="AF171" s="154"/>
      <c r="AG171" s="154"/>
      <c r="AH171" s="154"/>
      <c r="AI171" s="154"/>
      <c r="AJ171" s="154"/>
    </row>
    <row r="172" spans="1:36" x14ac:dyDescent="0.2">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c r="Z172" s="154"/>
      <c r="AA172" s="154"/>
      <c r="AB172" s="154"/>
      <c r="AC172" s="154"/>
      <c r="AD172" s="154"/>
      <c r="AE172" s="154"/>
      <c r="AF172" s="154"/>
      <c r="AG172" s="154"/>
      <c r="AH172" s="154"/>
      <c r="AI172" s="154"/>
      <c r="AJ172" s="154"/>
    </row>
    <row r="173" spans="1:36" x14ac:dyDescent="0.2">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54"/>
      <c r="AG173" s="154"/>
      <c r="AH173" s="154"/>
      <c r="AI173" s="154"/>
      <c r="AJ173" s="154"/>
    </row>
    <row r="174" spans="1:36" x14ac:dyDescent="0.2">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c r="AF174" s="154"/>
      <c r="AG174" s="154"/>
      <c r="AH174" s="154"/>
      <c r="AI174" s="154"/>
      <c r="AJ174" s="154"/>
    </row>
    <row r="175" spans="1:36" x14ac:dyDescent="0.2">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54"/>
      <c r="AG175" s="154"/>
      <c r="AH175" s="154"/>
      <c r="AI175" s="154"/>
      <c r="AJ175" s="154"/>
    </row>
    <row r="176" spans="1:36" x14ac:dyDescent="0.2">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c r="AE176" s="154"/>
      <c r="AF176" s="154"/>
      <c r="AG176" s="154"/>
      <c r="AH176" s="154"/>
      <c r="AI176" s="154"/>
      <c r="AJ176" s="154"/>
    </row>
    <row r="177" spans="1:36" x14ac:dyDescent="0.2">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c r="Z177" s="154"/>
      <c r="AA177" s="154"/>
      <c r="AB177" s="154"/>
      <c r="AC177" s="154"/>
      <c r="AD177" s="154"/>
      <c r="AE177" s="154"/>
      <c r="AF177" s="154"/>
      <c r="AG177" s="154"/>
      <c r="AH177" s="154"/>
      <c r="AI177" s="154"/>
      <c r="AJ177" s="154"/>
    </row>
    <row r="178" spans="1:36" x14ac:dyDescent="0.2">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c r="Z178" s="154"/>
      <c r="AA178" s="154"/>
      <c r="AB178" s="154"/>
      <c r="AC178" s="154"/>
      <c r="AD178" s="154"/>
      <c r="AE178" s="154"/>
      <c r="AF178" s="154"/>
      <c r="AG178" s="154"/>
      <c r="AH178" s="154"/>
      <c r="AI178" s="154"/>
      <c r="AJ178" s="154"/>
    </row>
    <row r="179" spans="1:36" x14ac:dyDescent="0.2">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154"/>
      <c r="AE179" s="154"/>
      <c r="AF179" s="154"/>
      <c r="AG179" s="154"/>
      <c r="AH179" s="154"/>
      <c r="AI179" s="154"/>
      <c r="AJ179" s="154"/>
    </row>
    <row r="180" spans="1:36" x14ac:dyDescent="0.2">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c r="Z180" s="154"/>
      <c r="AA180" s="154"/>
      <c r="AB180" s="154"/>
      <c r="AC180" s="154"/>
      <c r="AD180" s="154"/>
      <c r="AE180" s="154"/>
      <c r="AF180" s="154"/>
      <c r="AG180" s="154"/>
      <c r="AH180" s="154"/>
      <c r="AI180" s="154"/>
      <c r="AJ180" s="154"/>
    </row>
    <row r="181" spans="1:36" x14ac:dyDescent="0.2">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c r="Z181" s="154"/>
      <c r="AA181" s="154"/>
      <c r="AB181" s="154"/>
      <c r="AC181" s="154"/>
      <c r="AD181" s="154"/>
      <c r="AE181" s="154"/>
      <c r="AF181" s="154"/>
      <c r="AG181" s="154"/>
      <c r="AH181" s="154"/>
      <c r="AI181" s="154"/>
      <c r="AJ181" s="154"/>
    </row>
    <row r="182" spans="1:36" x14ac:dyDescent="0.2">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c r="Z182" s="154"/>
      <c r="AA182" s="154"/>
      <c r="AB182" s="154"/>
      <c r="AC182" s="154"/>
      <c r="AD182" s="154"/>
      <c r="AE182" s="154"/>
      <c r="AF182" s="154"/>
      <c r="AG182" s="154"/>
      <c r="AH182" s="154"/>
      <c r="AI182" s="154"/>
      <c r="AJ182" s="154"/>
    </row>
    <row r="183" spans="1:36" x14ac:dyDescent="0.2">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c r="Z183" s="154"/>
      <c r="AA183" s="154"/>
      <c r="AB183" s="154"/>
      <c r="AC183" s="154"/>
      <c r="AD183" s="154"/>
      <c r="AE183" s="154"/>
      <c r="AF183" s="154"/>
      <c r="AG183" s="154"/>
      <c r="AH183" s="154"/>
      <c r="AI183" s="154"/>
      <c r="AJ183" s="154"/>
    </row>
    <row r="184" spans="1:36" x14ac:dyDescent="0.2">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c r="Z184" s="154"/>
      <c r="AA184" s="154"/>
      <c r="AB184" s="154"/>
      <c r="AC184" s="154"/>
      <c r="AD184" s="154"/>
      <c r="AE184" s="154"/>
      <c r="AF184" s="154"/>
      <c r="AG184" s="154"/>
      <c r="AH184" s="154"/>
      <c r="AI184" s="154"/>
      <c r="AJ184" s="154"/>
    </row>
    <row r="185" spans="1:36" x14ac:dyDescent="0.2">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c r="Z185" s="154"/>
      <c r="AA185" s="154"/>
      <c r="AB185" s="154"/>
      <c r="AC185" s="154"/>
      <c r="AD185" s="154"/>
      <c r="AE185" s="154"/>
      <c r="AF185" s="154"/>
      <c r="AG185" s="154"/>
      <c r="AH185" s="154"/>
      <c r="AI185" s="154"/>
      <c r="AJ185" s="154"/>
    </row>
    <row r="186" spans="1:36" x14ac:dyDescent="0.2">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c r="Z186" s="154"/>
      <c r="AA186" s="154"/>
      <c r="AB186" s="154"/>
      <c r="AC186" s="154"/>
      <c r="AD186" s="154"/>
      <c r="AE186" s="154"/>
      <c r="AF186" s="154"/>
      <c r="AG186" s="154"/>
      <c r="AH186" s="154"/>
      <c r="AI186" s="154"/>
      <c r="AJ186" s="154"/>
    </row>
  </sheetData>
  <sheetProtection algorithmName="SHA-512" hashValue="2PpsQEAkEqp+O7BZry6sWPFeBKYaiDWea/E81FtgFEtFnnEx0p1UCOgfxxE5aXOOZ6DTuOnGnvwrOHppBaKsPA==" saltValue="N53tltYCQ8VDAzfd1hD8cQ==" spinCount="100000" sheet="1" objects="1" scenarios="1" formatColumns="0" formatRows="0"/>
  <conditionalFormatting sqref="C3">
    <cfRule type="cellIs" dxfId="0" priority="1" operator="equal">
      <formula>0</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92686B-109C-4C2E-9EB9-58A7DA8EFFF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Examples</vt:lpstr>
      <vt:lpstr>WK0 - Input data</vt:lpstr>
      <vt:lpstr>Instructions</vt:lpstr>
      <vt:lpstr>Wk1</vt:lpstr>
      <vt:lpstr>Wk2</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 Thompson</dc:creator>
  <cp:lastModifiedBy>Bee Thompson</cp:lastModifiedBy>
  <cp:lastPrinted>2018-04-07T04:15:47Z</cp:lastPrinted>
  <dcterms:created xsi:type="dcterms:W3CDTF">2014-05-19T07:21:06Z</dcterms:created>
  <dcterms:modified xsi:type="dcterms:W3CDTF">2019-11-14T06:13:11Z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